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1055" windowHeight="9510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'BS'!$A$1:$H$58</definedName>
    <definedName name="_xlnm.Print_Area" localSheetId="3">'CashFlow'!$A$1:$E$51</definedName>
    <definedName name="_xlnm.Print_Area" localSheetId="2">'Equity'!$A$1:$F$45</definedName>
    <definedName name="_xlnm.Print_Area" localSheetId="1">'IS'!$A$1:$J$63</definedName>
  </definedNames>
  <calcPr fullCalcOnLoad="1" fullPrecision="0"/>
</workbook>
</file>

<file path=xl/sharedStrings.xml><?xml version="1.0" encoding="utf-8"?>
<sst xmlns="http://schemas.openxmlformats.org/spreadsheetml/2006/main" count="169" uniqueCount="143">
  <si>
    <t>RM'000</t>
  </si>
  <si>
    <t>Revenue</t>
  </si>
  <si>
    <t>Taxation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</si>
  <si>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</si>
  <si>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</si>
  <si>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</si>
  <si>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</si>
  <si>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</si>
  <si>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</si>
  <si>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</si>
  <si>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</si>
  <si>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</si>
  <si>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</si>
  <si>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</si>
  <si>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</si>
  <si>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</si>
  <si>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</si>
  <si>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</si>
  <si>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</si>
  <si>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</si>
  <si>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</si>
  <si>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</si>
  <si>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</si>
  <si>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</si>
  <si>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</si>
  <si>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</si>
  <si>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</si>
  <si>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</si>
  <si>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</si>
  <si>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</si>
  <si>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Cumulative Quarter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</si>
  <si>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</si>
  <si>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</si>
  <si>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</si>
  <si>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</si>
  <si>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</si>
  <si>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</si>
  <si>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</si>
  <si>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</si>
  <si>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</si>
  <si>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</si>
  <si>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</si>
  <si>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</si>
  <si>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</si>
  <si>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</si>
  <si>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</si>
  <si>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</si>
  <si>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</si>
  <si>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</si>
  <si>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</si>
  <si>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</si>
  <si>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</si>
  <si>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</si>
  <si>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</si>
  <si>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</si>
  <si>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</si>
  <si>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</si>
  <si>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</si>
  <si>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</si>
  <si>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</si>
  <si>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</si>
  <si>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</si>
  <si>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</si>
  <si>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Share-based payment under ESOS</t>
  </si>
  <si>
    <t>Other income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</si>
  <si>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</si>
  <si>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</si>
  <si>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</si>
  <si>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</si>
  <si>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</si>
  <si>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</si>
  <si>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</si>
  <si>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</si>
  <si>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</si>
  <si>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</si>
  <si>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</si>
  <si>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</si>
  <si>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</si>
  <si>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</si>
  <si>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</si>
  <si>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</si>
  <si>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</si>
  <si>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</si>
  <si>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</si>
  <si>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</si>
  <si>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</si>
  <si>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Total comprehensive income</t>
  </si>
  <si>
    <t>*</t>
  </si>
  <si>
    <t>Income tax refund</t>
  </si>
  <si>
    <t xml:space="preserve">Foreign currency translation differences </t>
  </si>
  <si>
    <t xml:space="preserve">   for foreign operation</t>
  </si>
  <si>
    <t>Net cash used in investing activities</t>
  </si>
  <si>
    <t>Proceeds from disposal of property, plant and equipment</t>
  </si>
  <si>
    <t>Payment of finance lease</t>
  </si>
  <si>
    <t>Cash generated from operations</t>
  </si>
  <si>
    <t>Condensed Consolidated Statement of Financial Position</t>
  </si>
  <si>
    <t>Equity attributable to owners of the parent</t>
  </si>
  <si>
    <t>Basic EPS (sen)</t>
  </si>
  <si>
    <t>Diluted EPS (sen)</t>
  </si>
  <si>
    <t xml:space="preserve"> |---- Non-distributable ---|</t>
  </si>
  <si>
    <t>Condensed Consolidated Statement of Cash Flows</t>
  </si>
  <si>
    <t>Dividends paid</t>
  </si>
  <si>
    <t>Unaudited</t>
  </si>
  <si>
    <t>as at</t>
  </si>
  <si>
    <t>Net cash from operating activities</t>
  </si>
  <si>
    <t>31.12.11</t>
  </si>
  <si>
    <t>Dividends payable</t>
  </si>
  <si>
    <t>3 Months Ended</t>
  </si>
  <si>
    <t>Earnings per share (EPS) attributable to</t>
  </si>
  <si>
    <t xml:space="preserve">    owners of the parent</t>
  </si>
  <si>
    <t>Finance cost</t>
  </si>
  <si>
    <t>NOTE</t>
  </si>
  <si>
    <t>B5</t>
  </si>
  <si>
    <t>B6</t>
  </si>
  <si>
    <t>Net increase in cash and cash equivalents</t>
  </si>
  <si>
    <t>31.3.12</t>
  </si>
  <si>
    <t>Audited and restated</t>
  </si>
  <si>
    <t>and 1 January 2011 have been restated.</t>
  </si>
  <si>
    <t>1.1.11</t>
  </si>
  <si>
    <t>Condensed Consolidated Statement of Profit or Loss and Other Comprehensive Income</t>
  </si>
  <si>
    <t>For the 3 months period ended 31 March 2012 - Unaudited</t>
  </si>
  <si>
    <t>31.3.11</t>
  </si>
  <si>
    <t>notes attached to these interim financial statements.</t>
  </si>
  <si>
    <t xml:space="preserve">The Unaudited Condensed Consolidated Statement of Financial Position should be read in conjunction with the </t>
  </si>
  <si>
    <t>accompanying explanatory notes attached to these interim financial statements.</t>
  </si>
  <si>
    <t xml:space="preserve">The Unaudited Condensed Consolidated Statement of Profit or Loss and Other Comprehensive Income should be read in </t>
  </si>
  <si>
    <t>conjunction with the accompanying notes attached to these interim financial statements.</t>
  </si>
  <si>
    <t>Other comprehensive income, net of tax</t>
  </si>
  <si>
    <t xml:space="preserve">Upon the adoption of the MFRS framework,the consolidated statement of financial position as at
 31 December 2011  </t>
  </si>
  <si>
    <t>As at 01-01-2011 (Restated)</t>
  </si>
  <si>
    <t>As at 31-3-2011 (Restated)</t>
  </si>
  <si>
    <t>As at 01-01-2012 (Restated)</t>
  </si>
  <si>
    <t>As at 31-3-2012</t>
  </si>
  <si>
    <t>Transaction with owners :</t>
  </si>
  <si>
    <t>Profit for the period</t>
  </si>
  <si>
    <t xml:space="preserve">    for the period</t>
  </si>
  <si>
    <t xml:space="preserve">The Condensed Consolidated Statement of Changes in Equity should be read in conjunction with the accompanying </t>
  </si>
  <si>
    <t xml:space="preserve">The Condensed Consolidated Statement of Cash Flows should be read in conjunction with the accompanying </t>
  </si>
  <si>
    <t>Decrease in inventories</t>
  </si>
  <si>
    <t>Decrease in receivables</t>
  </si>
  <si>
    <t>Decrease in payables</t>
  </si>
  <si>
    <t xml:space="preserve">   for the period</t>
  </si>
  <si>
    <t>As at 31 March 2012 - Unaudited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</si>
</sst>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  <numFmt numFmtId="207" formatCode="00000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179" fontId="4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43" fontId="1" fillId="0" borderId="0" xfId="42" applyFont="1" applyFill="1" applyAlignment="1">
      <alignment/>
    </xf>
    <xf numFmtId="0" fontId="10" fillId="0" borderId="0" xfId="0" applyFont="1" applyAlignment="1">
      <alignment vertical="justify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1" fontId="10" fillId="0" borderId="10" xfId="42" applyNumberFormat="1" applyFont="1" applyFill="1" applyBorder="1" applyAlignment="1">
      <alignment horizontal="right"/>
    </xf>
    <xf numFmtId="41" fontId="10" fillId="0" borderId="0" xfId="43" applyNumberFormat="1" applyFont="1" applyFill="1" applyAlignment="1">
      <alignment horizontal="right"/>
    </xf>
    <xf numFmtId="41" fontId="10" fillId="0" borderId="0" xfId="42" applyNumberFormat="1" applyFont="1" applyFill="1" applyBorder="1" applyAlignment="1">
      <alignment/>
    </xf>
    <xf numFmtId="41" fontId="10" fillId="0" borderId="0" xfId="43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41" fontId="10" fillId="0" borderId="0" xfId="42" applyNumberFormat="1" applyFont="1" applyFill="1" applyBorder="1" applyAlignment="1">
      <alignment horizontal="right"/>
    </xf>
    <xf numFmtId="41" fontId="10" fillId="0" borderId="10" xfId="42" applyNumberFormat="1" applyFont="1" applyFill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2" xfId="42" applyNumberFormat="1" applyFont="1" applyFill="1" applyBorder="1" applyAlignment="1">
      <alignment/>
    </xf>
    <xf numFmtId="41" fontId="10" fillId="0" borderId="13" xfId="42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42" applyNumberFormat="1" applyFont="1" applyFill="1" applyBorder="1" applyAlignment="1" quotePrefix="1">
      <alignment horizontal="right"/>
    </xf>
    <xf numFmtId="0" fontId="10" fillId="0" borderId="0" xfId="0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3" fontId="10" fillId="0" borderId="0" xfId="42" applyFont="1" applyFill="1" applyBorder="1" applyAlignment="1">
      <alignment/>
    </xf>
    <xf numFmtId="41" fontId="10" fillId="0" borderId="0" xfId="43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2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center"/>
    </xf>
    <xf numFmtId="179" fontId="10" fillId="0" borderId="10" xfId="42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horizontal="center"/>
    </xf>
    <xf numFmtId="179" fontId="10" fillId="0" borderId="12" xfId="42" applyNumberFormat="1" applyFont="1" applyFill="1" applyBorder="1" applyAlignment="1">
      <alignment/>
    </xf>
    <xf numFmtId="179" fontId="10" fillId="0" borderId="13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185" fontId="10" fillId="0" borderId="0" xfId="42" applyNumberFormat="1" applyFont="1" applyFill="1" applyBorder="1" applyAlignment="1">
      <alignment horizontal="center"/>
    </xf>
    <xf numFmtId="43" fontId="10" fillId="0" borderId="13" xfId="42" applyFont="1" applyFill="1" applyBorder="1" applyAlignment="1" quotePrefix="1">
      <alignment horizontal="right"/>
    </xf>
    <xf numFmtId="0" fontId="11" fillId="0" borderId="0" xfId="42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179" fontId="10" fillId="0" borderId="0" xfId="42" applyNumberFormat="1" applyFont="1" applyFill="1" applyBorder="1" applyAlignment="1">
      <alignment horizontal="left"/>
    </xf>
    <xf numFmtId="41" fontId="10" fillId="0" borderId="0" xfId="42" applyNumberFormat="1" applyFont="1" applyFill="1" applyAlignment="1">
      <alignment/>
    </xf>
    <xf numFmtId="41" fontId="10" fillId="0" borderId="0" xfId="42" applyNumberFormat="1" applyFont="1" applyFill="1" applyBorder="1" applyAlignment="1">
      <alignment horizontal="center"/>
    </xf>
    <xf numFmtId="41" fontId="10" fillId="0" borderId="0" xfId="42" applyNumberFormat="1" applyFont="1" applyFill="1" applyAlignment="1">
      <alignment horizontal="center"/>
    </xf>
    <xf numFmtId="41" fontId="10" fillId="0" borderId="14" xfId="42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/>
    </xf>
    <xf numFmtId="41" fontId="10" fillId="0" borderId="15" xfId="42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0" xfId="42" applyNumberFormat="1" applyFont="1" applyFill="1" applyBorder="1" applyAlignment="1" quotePrefix="1">
      <alignment horizontal="right"/>
    </xf>
    <xf numFmtId="41" fontId="10" fillId="0" borderId="0" xfId="42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79" fontId="11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179" fontId="10" fillId="0" borderId="0" xfId="42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right"/>
    </xf>
    <xf numFmtId="9" fontId="10" fillId="0" borderId="0" xfId="59" applyFont="1" applyFill="1" applyBorder="1" applyAlignment="1">
      <alignment/>
    </xf>
    <xf numFmtId="10" fontId="10" fillId="0" borderId="0" xfId="59" applyNumberFormat="1" applyFont="1" applyFill="1" applyBorder="1" applyAlignment="1">
      <alignment/>
    </xf>
    <xf numFmtId="9" fontId="10" fillId="0" borderId="0" xfId="59" applyFont="1" applyFill="1" applyAlignment="1">
      <alignment/>
    </xf>
    <xf numFmtId="10" fontId="10" fillId="0" borderId="0" xfId="59" applyNumberFormat="1" applyFont="1" applyFill="1" applyAlignment="1">
      <alignment/>
    </xf>
    <xf numFmtId="41" fontId="10" fillId="0" borderId="12" xfId="42" applyNumberFormat="1" applyFont="1" applyFill="1" applyBorder="1" applyAlignment="1" quotePrefix="1">
      <alignment/>
    </xf>
    <xf numFmtId="43" fontId="10" fillId="0" borderId="0" xfId="42" applyFont="1" applyFill="1" applyBorder="1" applyAlignment="1" quotePrefix="1">
      <alignment/>
    </xf>
    <xf numFmtId="43" fontId="10" fillId="0" borderId="12" xfId="42" applyFont="1" applyFill="1" applyBorder="1" applyAlignment="1" quotePrefix="1">
      <alignment horizontal="right"/>
    </xf>
    <xf numFmtId="0" fontId="10" fillId="0" borderId="0" xfId="0" applyFont="1" applyFill="1" applyAlignment="1">
      <alignment vertical="justify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1" fillId="24" borderId="0" xfId="42" applyNumberFormat="1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41" fontId="10" fillId="24" borderId="0" xfId="42" applyNumberFormat="1" applyFont="1" applyFill="1" applyAlignment="1">
      <alignment/>
    </xf>
    <xf numFmtId="41" fontId="10" fillId="24" borderId="0" xfId="42" applyNumberFormat="1" applyFont="1" applyFill="1" applyBorder="1" applyAlignment="1">
      <alignment/>
    </xf>
    <xf numFmtId="41" fontId="10" fillId="24" borderId="0" xfId="42" applyNumberFormat="1" applyFont="1" applyFill="1" applyBorder="1" applyAlignment="1">
      <alignment horizontal="center"/>
    </xf>
    <xf numFmtId="41" fontId="10" fillId="24" borderId="0" xfId="42" applyNumberFormat="1" applyFont="1" applyFill="1" applyAlignment="1">
      <alignment horizontal="center"/>
    </xf>
    <xf numFmtId="179" fontId="10" fillId="24" borderId="0" xfId="42" applyNumberFormat="1" applyFont="1" applyFill="1" applyAlignment="1">
      <alignment horizontal="center"/>
    </xf>
    <xf numFmtId="43" fontId="10" fillId="24" borderId="0" xfId="42" applyFont="1" applyFill="1" applyBorder="1" applyAlignment="1">
      <alignment/>
    </xf>
    <xf numFmtId="179" fontId="10" fillId="24" borderId="0" xfId="42" applyNumberFormat="1" applyFont="1" applyFill="1" applyAlignment="1">
      <alignment/>
    </xf>
    <xf numFmtId="43" fontId="10" fillId="24" borderId="0" xfId="42" applyFont="1" applyFill="1" applyBorder="1" applyAlignment="1" quotePrefix="1">
      <alignment horizontal="right"/>
    </xf>
    <xf numFmtId="179" fontId="1" fillId="24" borderId="0" xfId="42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42" applyNumberFormat="1" applyFont="1" applyFill="1" applyAlignment="1">
      <alignment vertical="justify" wrapText="1"/>
    </xf>
    <xf numFmtId="0" fontId="3" fillId="24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9" fontId="10" fillId="0" borderId="0" xfId="42" applyNumberFormat="1" applyFont="1" applyAlignment="1">
      <alignment vertical="justify"/>
    </xf>
    <xf numFmtId="41" fontId="1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10" fillId="0" borderId="16" xfId="42" applyNumberFormat="1" applyFont="1" applyFill="1" applyBorder="1" applyAlignment="1">
      <alignment/>
    </xf>
    <xf numFmtId="41" fontId="10" fillId="0" borderId="17" xfId="42" applyNumberFormat="1" applyFont="1" applyFill="1" applyBorder="1" applyAlignment="1">
      <alignment/>
    </xf>
    <xf numFmtId="41" fontId="10" fillId="0" borderId="18" xfId="42" applyNumberFormat="1" applyFont="1" applyFill="1" applyBorder="1" applyAlignment="1">
      <alignment/>
    </xf>
    <xf numFmtId="41" fontId="10" fillId="0" borderId="16" xfId="42" applyNumberFormat="1" applyFont="1" applyFill="1" applyBorder="1" applyAlignment="1" quotePrefix="1">
      <alignment horizontal="center"/>
    </xf>
    <xf numFmtId="41" fontId="10" fillId="0" borderId="16" xfId="42" applyNumberFormat="1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0" fontId="1" fillId="0" borderId="0" xfId="42" applyNumberFormat="1" applyFont="1" applyFill="1" applyBorder="1" applyAlignment="1">
      <alignment vertical="justify" wrapText="1"/>
    </xf>
    <xf numFmtId="0" fontId="10" fillId="0" borderId="0" xfId="0" applyFont="1" applyFill="1" applyBorder="1" applyAlignment="1">
      <alignment vertical="justify"/>
    </xf>
    <xf numFmtId="179" fontId="1" fillId="0" borderId="0" xfId="42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 quotePrefix="1">
      <alignment horizontal="center"/>
    </xf>
    <xf numFmtId="179" fontId="10" fillId="0" borderId="0" xfId="42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J61" sqref="J61:J62"/>
    </sheetView>
  </sheetViews>
  <sheetFormatPr defaultColWidth="9.140625" defaultRowHeight="12.75"/>
  <cols>
    <col min="1" max="1" width="3.00390625" style="2" customWidth="1"/>
    <col min="2" max="2" width="43.140625" style="2" customWidth="1"/>
    <col min="3" max="3" width="13.7109375" style="2" customWidth="1"/>
    <col min="4" max="4" width="2.28125" style="2" customWidth="1"/>
    <col min="5" max="5" width="13.7109375" style="3" customWidth="1"/>
    <col min="6" max="6" width="2.00390625" style="2" customWidth="1"/>
    <col min="7" max="7" width="13.7109375" style="3" customWidth="1"/>
    <col min="8" max="8" width="2.00390625" style="2" customWidth="1"/>
    <col min="9" max="9" width="11.28125" style="3" bestFit="1" customWidth="1"/>
    <col min="10" max="16384" width="9.140625" style="2" customWidth="1"/>
  </cols>
  <sheetData>
    <row r="1" ht="16.5">
      <c r="B1" s="94" t="str">
        <f>'IS'!B2</f>
        <v>ENG KAH CORPORATION BERHAD</v>
      </c>
    </row>
    <row r="2" ht="16.5">
      <c r="B2" s="95" t="str">
        <f>'IS'!B3</f>
        <v>Company No. 435649-H</v>
      </c>
    </row>
    <row r="3" ht="13.5" customHeight="1">
      <c r="B3" s="96"/>
    </row>
    <row r="4" ht="16.5">
      <c r="B4" s="96" t="s">
        <v>95</v>
      </c>
    </row>
    <row r="5" ht="16.5">
      <c r="B5" s="96" t="s">
        <v>142</v>
      </c>
    </row>
    <row r="6" spans="2:7" ht="15.75">
      <c r="B6" s="40"/>
      <c r="E6" s="150" t="s">
        <v>116</v>
      </c>
      <c r="G6" s="150" t="s">
        <v>116</v>
      </c>
    </row>
    <row r="7" spans="2:8" ht="15">
      <c r="B7" s="38"/>
      <c r="C7" s="41" t="s">
        <v>102</v>
      </c>
      <c r="D7" s="39"/>
      <c r="E7" s="150"/>
      <c r="F7" s="2" t="s">
        <v>87</v>
      </c>
      <c r="G7" s="150"/>
      <c r="H7" s="2" t="s">
        <v>87</v>
      </c>
    </row>
    <row r="8" spans="2:7" ht="15.75">
      <c r="B8" s="38"/>
      <c r="C8" s="116" t="s">
        <v>103</v>
      </c>
      <c r="D8" s="39"/>
      <c r="E8" s="116" t="s">
        <v>103</v>
      </c>
      <c r="G8" s="116" t="s">
        <v>103</v>
      </c>
    </row>
    <row r="9" spans="2:7" ht="15">
      <c r="B9" s="38"/>
      <c r="C9" s="43" t="s">
        <v>115</v>
      </c>
      <c r="D9" s="39"/>
      <c r="E9" s="43" t="s">
        <v>105</v>
      </c>
      <c r="G9" s="43" t="s">
        <v>118</v>
      </c>
    </row>
    <row r="10" spans="2:7" ht="15">
      <c r="B10" s="38"/>
      <c r="C10" s="42" t="s">
        <v>0</v>
      </c>
      <c r="D10" s="39"/>
      <c r="E10" s="42" t="s">
        <v>0</v>
      </c>
      <c r="G10" s="42" t="s">
        <v>0</v>
      </c>
    </row>
    <row r="11" spans="2:7" ht="15">
      <c r="B11" s="38"/>
      <c r="C11" s="44"/>
      <c r="D11" s="38"/>
      <c r="E11" s="44"/>
      <c r="G11" s="44"/>
    </row>
    <row r="12" spans="2:15" ht="14.25" customHeight="1">
      <c r="B12" s="39" t="s">
        <v>48</v>
      </c>
      <c r="C12" s="38"/>
      <c r="D12" s="38"/>
      <c r="E12" s="44"/>
      <c r="G12" s="44"/>
      <c r="I12" s="17"/>
      <c r="J12" s="18"/>
      <c r="O12" s="3"/>
    </row>
    <row r="13" spans="2:15" ht="14.25" customHeight="1">
      <c r="B13" s="39" t="s">
        <v>49</v>
      </c>
      <c r="C13" s="38"/>
      <c r="D13" s="38"/>
      <c r="E13" s="44"/>
      <c r="G13" s="44"/>
      <c r="I13" s="17"/>
      <c r="J13" s="18"/>
      <c r="K13" s="19"/>
      <c r="O13" s="3"/>
    </row>
    <row r="14" spans="2:15" ht="14.25" customHeight="1">
      <c r="B14" s="38" t="s">
        <v>14</v>
      </c>
      <c r="C14" s="45">
        <v>30967</v>
      </c>
      <c r="D14" s="46"/>
      <c r="E14" s="45">
        <v>31520</v>
      </c>
      <c r="F14" s="138"/>
      <c r="G14" s="45">
        <v>33178</v>
      </c>
      <c r="I14" s="20"/>
      <c r="J14" s="1"/>
      <c r="K14" s="1"/>
      <c r="L14" s="1"/>
      <c r="M14" s="1"/>
      <c r="N14" s="1"/>
      <c r="O14" s="4"/>
    </row>
    <row r="15" spans="2:15" ht="9" customHeight="1">
      <c r="B15" s="38"/>
      <c r="C15" s="47"/>
      <c r="D15" s="48"/>
      <c r="E15" s="47"/>
      <c r="F15" s="138"/>
      <c r="G15" s="47"/>
      <c r="I15" s="21"/>
      <c r="J15" s="18"/>
      <c r="L15" s="19"/>
      <c r="N15" s="19"/>
      <c r="O15" s="3"/>
    </row>
    <row r="16" spans="2:15" ht="14.25" customHeight="1">
      <c r="B16" s="49" t="s">
        <v>16</v>
      </c>
      <c r="C16" s="47"/>
      <c r="D16" s="48"/>
      <c r="E16" s="47"/>
      <c r="F16" s="138"/>
      <c r="G16" s="47"/>
      <c r="I16" s="21"/>
      <c r="J16" s="18"/>
      <c r="K16" s="19"/>
      <c r="O16" s="3"/>
    </row>
    <row r="17" spans="2:15" ht="14.25" customHeight="1">
      <c r="B17" s="50" t="s">
        <v>15</v>
      </c>
      <c r="C17" s="51">
        <v>23576</v>
      </c>
      <c r="D17" s="48"/>
      <c r="E17" s="51">
        <v>24702</v>
      </c>
      <c r="F17" s="138"/>
      <c r="G17" s="51">
        <v>28172</v>
      </c>
      <c r="I17" s="20"/>
      <c r="J17" s="18"/>
      <c r="K17" s="19"/>
      <c r="O17" s="3"/>
    </row>
    <row r="18" spans="2:15" ht="14.25" customHeight="1">
      <c r="B18" s="38" t="s">
        <v>50</v>
      </c>
      <c r="C18" s="51">
        <v>20654</v>
      </c>
      <c r="D18" s="48"/>
      <c r="E18" s="51">
        <v>21530</v>
      </c>
      <c r="F18" s="138"/>
      <c r="G18" s="51">
        <v>26896</v>
      </c>
      <c r="I18" s="20"/>
      <c r="J18" s="18"/>
      <c r="K18" s="19"/>
      <c r="O18" s="3"/>
    </row>
    <row r="19" spans="2:15" ht="14.25" customHeight="1">
      <c r="B19" s="38" t="s">
        <v>51</v>
      </c>
      <c r="C19" s="51">
        <v>1025</v>
      </c>
      <c r="D19" s="48"/>
      <c r="E19" s="51">
        <v>504</v>
      </c>
      <c r="F19" s="138"/>
      <c r="G19" s="51">
        <v>1003</v>
      </c>
      <c r="I19" s="20"/>
      <c r="J19" s="18"/>
      <c r="K19" s="19"/>
      <c r="O19" s="3"/>
    </row>
    <row r="20" spans="2:15" ht="14.25" customHeight="1">
      <c r="B20" s="38" t="s">
        <v>29</v>
      </c>
      <c r="C20" s="51">
        <v>2250</v>
      </c>
      <c r="D20" s="48"/>
      <c r="E20" s="51">
        <v>2455</v>
      </c>
      <c r="F20" s="138"/>
      <c r="G20" s="51">
        <v>2760</v>
      </c>
      <c r="I20" s="20"/>
      <c r="J20" s="18"/>
      <c r="K20" s="19"/>
      <c r="O20" s="3"/>
    </row>
    <row r="21" spans="2:15" ht="14.25" customHeight="1">
      <c r="B21" s="38" t="s">
        <v>66</v>
      </c>
      <c r="C21" s="45">
        <v>17015</v>
      </c>
      <c r="D21" s="48"/>
      <c r="E21" s="45">
        <v>16080</v>
      </c>
      <c r="F21" s="138"/>
      <c r="G21" s="45">
        <v>12742</v>
      </c>
      <c r="I21" s="20"/>
      <c r="J21" s="18"/>
      <c r="K21" s="19"/>
      <c r="O21" s="3"/>
    </row>
    <row r="22" spans="2:15" ht="14.25" customHeight="1">
      <c r="B22" s="38"/>
      <c r="C22" s="52">
        <f>SUM(C17:C21)</f>
        <v>64520</v>
      </c>
      <c r="D22" s="48"/>
      <c r="E22" s="53">
        <f>SUM(E17:E21)</f>
        <v>65271</v>
      </c>
      <c r="F22" s="138"/>
      <c r="G22" s="53">
        <f>SUM(G17:G21)</f>
        <v>71573</v>
      </c>
      <c r="I22" s="21"/>
      <c r="J22" s="18"/>
      <c r="K22" s="19"/>
      <c r="O22" s="3"/>
    </row>
    <row r="23" spans="2:15" ht="9.75" customHeight="1">
      <c r="B23" s="38"/>
      <c r="C23" s="47"/>
      <c r="D23" s="48"/>
      <c r="E23" s="47"/>
      <c r="F23" s="138"/>
      <c r="G23" s="47"/>
      <c r="I23" s="21"/>
      <c r="J23" s="18"/>
      <c r="K23" s="19"/>
      <c r="O23" s="3"/>
    </row>
    <row r="24" spans="2:15" ht="14.25" customHeight="1" thickBot="1">
      <c r="B24" s="39" t="s">
        <v>52</v>
      </c>
      <c r="C24" s="54">
        <f>C22+C14</f>
        <v>95487</v>
      </c>
      <c r="D24" s="48"/>
      <c r="E24" s="55">
        <f>E22+E14</f>
        <v>96791</v>
      </c>
      <c r="F24" s="138"/>
      <c r="G24" s="55">
        <f>G22+G14</f>
        <v>104751</v>
      </c>
      <c r="I24" s="21"/>
      <c r="J24" s="18"/>
      <c r="K24" s="22"/>
      <c r="O24" s="3"/>
    </row>
    <row r="25" spans="2:15" ht="15.75" thickTop="1">
      <c r="B25" s="38"/>
      <c r="C25" s="47"/>
      <c r="D25" s="48"/>
      <c r="E25" s="47"/>
      <c r="F25" s="138"/>
      <c r="G25" s="47"/>
      <c r="I25" s="21"/>
      <c r="J25" s="18"/>
      <c r="M25" s="19"/>
      <c r="O25" s="3"/>
    </row>
    <row r="26" spans="2:15" ht="16.5" customHeight="1">
      <c r="B26" s="39" t="s">
        <v>53</v>
      </c>
      <c r="C26" s="47"/>
      <c r="D26" s="48"/>
      <c r="E26" s="47"/>
      <c r="F26" s="138"/>
      <c r="G26" s="47"/>
      <c r="I26" s="21"/>
      <c r="J26" s="18"/>
      <c r="O26" s="3"/>
    </row>
    <row r="27" spans="2:15" ht="16.5" customHeight="1">
      <c r="B27" s="39" t="s">
        <v>96</v>
      </c>
      <c r="C27" s="47"/>
      <c r="D27" s="48"/>
      <c r="E27" s="47"/>
      <c r="F27" s="138"/>
      <c r="G27" s="47"/>
      <c r="I27" s="21"/>
      <c r="J27" s="18"/>
      <c r="O27" s="3"/>
    </row>
    <row r="28" spans="2:15" ht="16.5" customHeight="1">
      <c r="B28" s="38" t="s">
        <v>13</v>
      </c>
      <c r="C28" s="47">
        <f>Equity!B20</f>
        <v>61828</v>
      </c>
      <c r="D28" s="48"/>
      <c r="E28" s="47">
        <f>Equity!B15</f>
        <v>61828</v>
      </c>
      <c r="F28" s="138"/>
      <c r="G28" s="47">
        <f>Equity!B26</f>
        <v>61828</v>
      </c>
      <c r="I28" s="21"/>
      <c r="J28" s="18"/>
      <c r="O28" s="3"/>
    </row>
    <row r="29" spans="2:15" ht="16.5" customHeight="1">
      <c r="B29" s="38" t="s">
        <v>12</v>
      </c>
      <c r="C29" s="47">
        <f>Equity!C20</f>
        <v>1868</v>
      </c>
      <c r="D29" s="48"/>
      <c r="E29" s="47">
        <f>Equity!C15</f>
        <v>1868</v>
      </c>
      <c r="F29" s="138"/>
      <c r="G29" s="47">
        <f>Equity!C26</f>
        <v>1868</v>
      </c>
      <c r="I29" s="21"/>
      <c r="J29" s="18"/>
      <c r="O29" s="3"/>
    </row>
    <row r="30" spans="2:15" ht="16.5" customHeight="1">
      <c r="B30" s="38" t="s">
        <v>43</v>
      </c>
      <c r="C30" s="47">
        <f>Equity!D20</f>
        <v>8</v>
      </c>
      <c r="D30" s="48"/>
      <c r="E30" s="47">
        <f>Equity!D15</f>
        <v>8</v>
      </c>
      <c r="F30" s="138"/>
      <c r="G30" s="47">
        <f>Equity!D26</f>
        <v>13</v>
      </c>
      <c r="I30" s="23"/>
      <c r="J30" s="18"/>
      <c r="O30" s="3"/>
    </row>
    <row r="31" spans="2:15" ht="14.25" customHeight="1">
      <c r="B31" s="38" t="s">
        <v>35</v>
      </c>
      <c r="C31" s="47">
        <f>Equity!E20</f>
        <v>15913</v>
      </c>
      <c r="D31" s="48"/>
      <c r="E31" s="47">
        <f>Equity!E15</f>
        <v>13005</v>
      </c>
      <c r="F31" s="138"/>
      <c r="G31" s="47">
        <f>Equity!E26</f>
        <v>14099</v>
      </c>
      <c r="I31" s="21"/>
      <c r="J31" s="18"/>
      <c r="O31" s="3"/>
    </row>
    <row r="32" spans="2:15" ht="14.25" customHeight="1">
      <c r="B32" s="39" t="s">
        <v>54</v>
      </c>
      <c r="C32" s="53">
        <f>SUM(C28:C31)</f>
        <v>79617</v>
      </c>
      <c r="D32" s="48"/>
      <c r="E32" s="53">
        <f>SUM(E28:E31)</f>
        <v>76709</v>
      </c>
      <c r="F32" s="138"/>
      <c r="G32" s="53">
        <f>SUM(G28:G31)</f>
        <v>77808</v>
      </c>
      <c r="I32" s="21"/>
      <c r="J32" s="18"/>
      <c r="O32" s="3"/>
    </row>
    <row r="33" spans="2:15" ht="9" customHeight="1">
      <c r="B33" s="38"/>
      <c r="C33" s="47"/>
      <c r="D33" s="48"/>
      <c r="E33" s="47"/>
      <c r="F33" s="138"/>
      <c r="G33" s="47"/>
      <c r="I33" s="21"/>
      <c r="J33" s="18"/>
      <c r="L33" s="19"/>
      <c r="N33" s="19"/>
      <c r="O33" s="3"/>
    </row>
    <row r="34" spans="2:15" ht="14.25" customHeight="1">
      <c r="B34" s="39" t="s">
        <v>55</v>
      </c>
      <c r="C34" s="47"/>
      <c r="D34" s="48"/>
      <c r="E34" s="47"/>
      <c r="F34" s="138"/>
      <c r="G34" s="47"/>
      <c r="I34" s="21"/>
      <c r="J34" s="18"/>
      <c r="L34" s="19"/>
      <c r="O34" s="3"/>
    </row>
    <row r="35" spans="2:15" ht="14.25" customHeight="1">
      <c r="B35" s="38" t="s">
        <v>84</v>
      </c>
      <c r="C35" s="139">
        <f>SUM(A35:B35)</f>
        <v>0</v>
      </c>
      <c r="D35" s="48"/>
      <c r="E35" s="51">
        <v>5</v>
      </c>
      <c r="F35" s="138"/>
      <c r="G35" s="51">
        <v>55</v>
      </c>
      <c r="I35" s="20"/>
      <c r="J35" s="18"/>
      <c r="K35" s="24"/>
      <c r="L35" s="25"/>
      <c r="M35" s="19"/>
      <c r="N35" s="24"/>
      <c r="O35" s="3"/>
    </row>
    <row r="36" spans="2:15" ht="14.25" customHeight="1">
      <c r="B36" s="56" t="s">
        <v>62</v>
      </c>
      <c r="C36" s="47">
        <v>2959</v>
      </c>
      <c r="D36" s="48"/>
      <c r="E36" s="47">
        <v>2994</v>
      </c>
      <c r="F36" s="138"/>
      <c r="G36" s="47">
        <v>3139</v>
      </c>
      <c r="I36" s="20"/>
      <c r="J36" s="18"/>
      <c r="K36" s="19"/>
      <c r="N36" s="19"/>
      <c r="O36" s="3"/>
    </row>
    <row r="37" spans="2:15" ht="15" customHeight="1">
      <c r="B37" s="39"/>
      <c r="C37" s="53">
        <f>SUM(C35:C36)</f>
        <v>2959</v>
      </c>
      <c r="D37" s="48"/>
      <c r="E37" s="53">
        <f>SUM(E35:E36)</f>
        <v>2999</v>
      </c>
      <c r="F37" s="138"/>
      <c r="G37" s="53">
        <f>SUM(G35:G36)</f>
        <v>3194</v>
      </c>
      <c r="I37" s="21"/>
      <c r="J37" s="18"/>
      <c r="K37" s="19"/>
      <c r="L37" s="19"/>
      <c r="N37" s="19"/>
      <c r="O37" s="3"/>
    </row>
    <row r="38" spans="2:15" ht="9" customHeight="1">
      <c r="B38" s="38"/>
      <c r="C38" s="47"/>
      <c r="D38" s="48"/>
      <c r="E38" s="47"/>
      <c r="F38" s="138"/>
      <c r="G38" s="47"/>
      <c r="I38" s="21"/>
      <c r="J38" s="18"/>
      <c r="L38" s="19"/>
      <c r="N38" s="19"/>
      <c r="O38" s="3"/>
    </row>
    <row r="39" spans="2:15" ht="14.25" customHeight="1">
      <c r="B39" s="39" t="s">
        <v>17</v>
      </c>
      <c r="C39" s="47"/>
      <c r="D39" s="48"/>
      <c r="E39" s="47"/>
      <c r="F39" s="138"/>
      <c r="G39" s="47"/>
      <c r="I39" s="21"/>
      <c r="J39" s="18"/>
      <c r="K39" s="19"/>
      <c r="L39" s="19"/>
      <c r="O39" s="3"/>
    </row>
    <row r="40" spans="2:15" ht="14.25" customHeight="1">
      <c r="B40" s="38" t="s">
        <v>57</v>
      </c>
      <c r="C40" s="47">
        <v>10178</v>
      </c>
      <c r="D40" s="48"/>
      <c r="E40" s="47">
        <v>11398</v>
      </c>
      <c r="F40" s="138"/>
      <c r="G40" s="47">
        <v>18412</v>
      </c>
      <c r="I40" s="20"/>
      <c r="J40" s="18"/>
      <c r="O40" s="3"/>
    </row>
    <row r="41" spans="2:15" ht="15">
      <c r="B41" s="38" t="s">
        <v>58</v>
      </c>
      <c r="C41" s="47">
        <v>2691</v>
      </c>
      <c r="D41" s="57"/>
      <c r="E41" s="47">
        <v>2543</v>
      </c>
      <c r="F41" s="138"/>
      <c r="G41" s="47">
        <v>2967</v>
      </c>
      <c r="I41" s="20"/>
      <c r="J41" s="19"/>
      <c r="O41" s="3"/>
    </row>
    <row r="42" spans="2:15" ht="15">
      <c r="B42" s="38" t="s">
        <v>84</v>
      </c>
      <c r="C42" s="47">
        <v>42</v>
      </c>
      <c r="D42" s="57"/>
      <c r="E42" s="47">
        <v>51</v>
      </c>
      <c r="F42" s="138"/>
      <c r="G42" s="47">
        <v>51</v>
      </c>
      <c r="I42" s="20"/>
      <c r="J42" s="19"/>
      <c r="O42" s="3"/>
    </row>
    <row r="43" spans="2:15" ht="15">
      <c r="B43" s="38" t="s">
        <v>106</v>
      </c>
      <c r="C43" s="58">
        <v>0</v>
      </c>
      <c r="D43" s="57"/>
      <c r="E43" s="58">
        <v>3091</v>
      </c>
      <c r="F43" s="138"/>
      <c r="G43" s="58">
        <v>2319</v>
      </c>
      <c r="I43" s="20"/>
      <c r="O43" s="3"/>
    </row>
    <row r="44" spans="2:15" ht="14.25" customHeight="1">
      <c r="B44" s="59"/>
      <c r="C44" s="53">
        <f>SUM(C40:C43)</f>
        <v>12911</v>
      </c>
      <c r="D44" s="48"/>
      <c r="E44" s="53">
        <f>SUM(E40:E43)</f>
        <v>17083</v>
      </c>
      <c r="F44" s="140"/>
      <c r="G44" s="53">
        <f>SUM(G40:G43)</f>
        <v>23749</v>
      </c>
      <c r="H44" s="26"/>
      <c r="I44" s="20"/>
      <c r="O44" s="3"/>
    </row>
    <row r="45" spans="2:15" ht="14.25" customHeight="1">
      <c r="B45" s="39" t="s">
        <v>56</v>
      </c>
      <c r="C45" s="53">
        <f>C44+C37</f>
        <v>15870</v>
      </c>
      <c r="D45" s="48"/>
      <c r="E45" s="53">
        <f>E44+E37</f>
        <v>20082</v>
      </c>
      <c r="F45" s="140"/>
      <c r="G45" s="53">
        <f>G44+G37</f>
        <v>26943</v>
      </c>
      <c r="H45" s="26"/>
      <c r="I45" s="20"/>
      <c r="O45" s="3"/>
    </row>
    <row r="46" spans="2:15" ht="9.75" customHeight="1">
      <c r="B46" s="59"/>
      <c r="C46" s="60"/>
      <c r="D46" s="60"/>
      <c r="E46" s="60"/>
      <c r="F46" s="140"/>
      <c r="G46" s="60"/>
      <c r="H46" s="26"/>
      <c r="I46" s="27"/>
      <c r="J46" s="18"/>
      <c r="O46" s="3"/>
    </row>
    <row r="47" spans="2:15" ht="15" customHeight="1" thickBot="1">
      <c r="B47" s="49" t="s">
        <v>59</v>
      </c>
      <c r="C47" s="54">
        <f>C45+C32</f>
        <v>95487</v>
      </c>
      <c r="D47" s="48"/>
      <c r="E47" s="55">
        <f>E45+E32</f>
        <v>96791</v>
      </c>
      <c r="F47" s="140"/>
      <c r="G47" s="55">
        <f>G45+G32</f>
        <v>104751</v>
      </c>
      <c r="H47" s="26"/>
      <c r="I47" s="29"/>
      <c r="J47" s="18"/>
      <c r="K47" s="22"/>
      <c r="L47" s="19"/>
      <c r="O47" s="3"/>
    </row>
    <row r="48" spans="2:9" ht="15.75" thickTop="1">
      <c r="B48" s="38"/>
      <c r="C48" s="38"/>
      <c r="D48" s="38"/>
      <c r="E48" s="38"/>
      <c r="G48" s="38"/>
      <c r="I48" s="9"/>
    </row>
    <row r="49" spans="2:9" ht="15">
      <c r="B49" s="38" t="s">
        <v>46</v>
      </c>
      <c r="C49" s="61">
        <f>C32/C28</f>
        <v>1.29</v>
      </c>
      <c r="D49" s="62"/>
      <c r="E49" s="61">
        <f>E32/E28</f>
        <v>1.24</v>
      </c>
      <c r="G49" s="61">
        <f>G32/G28</f>
        <v>1.26</v>
      </c>
      <c r="I49" s="9"/>
    </row>
    <row r="50" spans="3:10" ht="12.75">
      <c r="C50" s="32"/>
      <c r="E50" s="10"/>
      <c r="G50" s="10"/>
      <c r="I50" s="9"/>
      <c r="J50" s="35"/>
    </row>
    <row r="51" spans="1:10" ht="12.75">
      <c r="A51" s="2" t="s">
        <v>87</v>
      </c>
      <c r="B51" s="117" t="s">
        <v>128</v>
      </c>
      <c r="C51" s="32"/>
      <c r="D51" s="117"/>
      <c r="E51" s="10"/>
      <c r="F51" s="10"/>
      <c r="G51" s="10"/>
      <c r="I51" s="9"/>
      <c r="J51" s="35"/>
    </row>
    <row r="52" spans="2:10" ht="12.75">
      <c r="B52" s="117" t="s">
        <v>117</v>
      </c>
      <c r="C52" s="32"/>
      <c r="D52" s="117"/>
      <c r="E52" s="10"/>
      <c r="F52" s="10"/>
      <c r="G52" s="10"/>
      <c r="I52" s="9"/>
      <c r="J52" s="35"/>
    </row>
    <row r="53" spans="2:10" ht="12.75">
      <c r="B53" s="117"/>
      <c r="C53" s="32"/>
      <c r="D53" s="117"/>
      <c r="E53" s="10"/>
      <c r="G53" s="10"/>
      <c r="I53" s="9"/>
      <c r="J53" s="35"/>
    </row>
    <row r="54" spans="2:10" ht="12.75">
      <c r="B54" s="149"/>
      <c r="C54" s="149"/>
      <c r="D54" s="149"/>
      <c r="E54" s="149"/>
      <c r="G54" s="11"/>
      <c r="I54" s="12"/>
      <c r="J54" s="13"/>
    </row>
    <row r="55" spans="2:10" ht="12.75" customHeight="1">
      <c r="B55" s="16" t="s">
        <v>123</v>
      </c>
      <c r="C55" s="33"/>
      <c r="D55" s="33"/>
      <c r="E55" s="33"/>
      <c r="G55" s="33"/>
      <c r="I55" s="12"/>
      <c r="J55" s="13"/>
    </row>
    <row r="56" spans="2:7" ht="12.75">
      <c r="B56" s="16" t="s">
        <v>124</v>
      </c>
      <c r="C56" s="33"/>
      <c r="D56" s="33"/>
      <c r="E56" s="33"/>
      <c r="G56" s="33"/>
    </row>
    <row r="57" spans="2:7" ht="12.75">
      <c r="B57" s="33"/>
      <c r="C57" s="33"/>
      <c r="D57" s="33"/>
      <c r="E57" s="33"/>
      <c r="G57" s="33"/>
    </row>
    <row r="58" spans="5:7" ht="12.75">
      <c r="E58" s="28"/>
      <c r="G58" s="28" t="s">
        <v>39</v>
      </c>
    </row>
    <row r="61" spans="3:7" ht="12.75">
      <c r="C61" s="118"/>
      <c r="E61" s="118"/>
      <c r="G61" s="118"/>
    </row>
  </sheetData>
  <sheetProtection/>
  <mergeCells count="3">
    <mergeCell ref="B54:E54"/>
    <mergeCell ref="E6:E7"/>
    <mergeCell ref="G6:G7"/>
  </mergeCells>
  <printOptions/>
  <pageMargins left="1.5" right="0.5" top="0.42" bottom="0.47" header="0.18" footer="0.2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3"/>
  <sheetViews>
    <sheetView zoomScaleSheetLayoutView="100" zoomScalePageLayoutView="0" workbookViewId="0" topLeftCell="A52">
      <selection activeCell="A6" sqref="A6"/>
    </sheetView>
  </sheetViews>
  <sheetFormatPr defaultColWidth="9.140625" defaultRowHeight="12.75"/>
  <cols>
    <col min="1" max="1" width="2.00390625" style="2" customWidth="1"/>
    <col min="2" max="2" width="39.57421875" style="2" customWidth="1"/>
    <col min="3" max="3" width="10.140625" style="2" customWidth="1"/>
    <col min="4" max="4" width="11.7109375" style="2" customWidth="1"/>
    <col min="5" max="5" width="0.9921875" style="2" customWidth="1"/>
    <col min="6" max="6" width="11.7109375" style="3" customWidth="1"/>
    <col min="7" max="7" width="0.9921875" style="2" customWidth="1"/>
    <col min="8" max="8" width="11.7109375" style="3" customWidth="1"/>
    <col min="9" max="9" width="1.1484375" style="2" customWidth="1"/>
    <col min="10" max="10" width="11.7109375" style="3" customWidth="1"/>
    <col min="11" max="11" width="2.28125" style="119" customWidth="1"/>
    <col min="12" max="13" width="9.140625" style="38" customWidth="1"/>
    <col min="14" max="14" width="2.421875" style="38" customWidth="1"/>
    <col min="15" max="15" width="9.140625" style="38" customWidth="1"/>
    <col min="16" max="16" width="1.8515625" style="38" customWidth="1"/>
    <col min="17" max="17" width="9.140625" style="38" customWidth="1"/>
    <col min="18" max="18" width="8.421875" style="38" bestFit="1" customWidth="1"/>
    <col min="19" max="16384" width="9.140625" style="2" customWidth="1"/>
  </cols>
  <sheetData>
    <row r="1" ht="18.75" customHeight="1"/>
    <row r="2" spans="2:11" ht="16.5">
      <c r="B2" s="94" t="s">
        <v>33</v>
      </c>
      <c r="C2" s="94"/>
      <c r="D2" s="5"/>
      <c r="E2" s="5"/>
      <c r="F2" s="5"/>
      <c r="G2" s="5"/>
      <c r="H2" s="5"/>
      <c r="I2" s="5"/>
      <c r="J2" s="5"/>
      <c r="K2" s="120"/>
    </row>
    <row r="3" spans="2:11" ht="16.5">
      <c r="B3" s="95" t="s">
        <v>34</v>
      </c>
      <c r="C3" s="95"/>
      <c r="D3" s="5"/>
      <c r="E3" s="5"/>
      <c r="F3" s="5"/>
      <c r="G3" s="5"/>
      <c r="H3" s="5"/>
      <c r="I3" s="5"/>
      <c r="J3" s="5"/>
      <c r="K3" s="120"/>
    </row>
    <row r="4" spans="2:3" ht="16.5">
      <c r="B4" s="97"/>
      <c r="C4" s="97"/>
    </row>
    <row r="5" spans="2:3" ht="15.75" customHeight="1">
      <c r="B5" s="98" t="s">
        <v>119</v>
      </c>
      <c r="C5" s="98"/>
    </row>
    <row r="6" spans="2:3" ht="16.5">
      <c r="B6" s="98" t="s">
        <v>120</v>
      </c>
      <c r="C6" s="98"/>
    </row>
    <row r="7" spans="2:4" ht="15">
      <c r="B7" s="7"/>
      <c r="C7" s="7"/>
      <c r="D7" s="3"/>
    </row>
    <row r="8" spans="2:4" ht="15">
      <c r="B8" s="7"/>
      <c r="C8" s="7"/>
      <c r="D8" s="3"/>
    </row>
    <row r="9" spans="2:4" ht="15">
      <c r="B9" s="7"/>
      <c r="C9" s="7"/>
      <c r="D9" s="3"/>
    </row>
    <row r="10" spans="2:19" s="38" customFormat="1" ht="15">
      <c r="B10" s="39"/>
      <c r="C10" s="39"/>
      <c r="D10" s="153" t="s">
        <v>19</v>
      </c>
      <c r="E10" s="153"/>
      <c r="F10" s="153"/>
      <c r="G10" s="81"/>
      <c r="H10" s="153" t="s">
        <v>30</v>
      </c>
      <c r="I10" s="153"/>
      <c r="J10" s="153"/>
      <c r="K10" s="121"/>
      <c r="M10" s="63"/>
      <c r="N10" s="64"/>
      <c r="O10" s="64"/>
      <c r="P10" s="65"/>
      <c r="Q10" s="152"/>
      <c r="R10" s="152"/>
      <c r="S10" s="152"/>
    </row>
    <row r="11" spans="4:19" s="38" customFormat="1" ht="15">
      <c r="D11" s="153" t="s">
        <v>107</v>
      </c>
      <c r="E11" s="153"/>
      <c r="F11" s="153"/>
      <c r="G11" s="81"/>
      <c r="H11" s="153" t="str">
        <f>D11</f>
        <v>3 Months Ended</v>
      </c>
      <c r="I11" s="153"/>
      <c r="J11" s="153"/>
      <c r="K11" s="121"/>
      <c r="L11" s="65"/>
      <c r="M11" s="63"/>
      <c r="N11" s="66"/>
      <c r="O11" s="66"/>
      <c r="P11" s="66"/>
      <c r="Q11" s="66"/>
      <c r="R11" s="66"/>
      <c r="S11" s="66"/>
    </row>
    <row r="12" spans="4:19" s="38" customFormat="1" ht="15">
      <c r="D12" s="81" t="s">
        <v>115</v>
      </c>
      <c r="E12" s="81"/>
      <c r="F12" s="81" t="s">
        <v>121</v>
      </c>
      <c r="G12" s="81"/>
      <c r="H12" s="81" t="str">
        <f>D12</f>
        <v>31.3.12</v>
      </c>
      <c r="I12" s="81"/>
      <c r="J12" s="81" t="str">
        <f>F12</f>
        <v>31.3.11</v>
      </c>
      <c r="K12" s="121"/>
      <c r="L12" s="151"/>
      <c r="M12" s="151"/>
      <c r="N12" s="66"/>
      <c r="O12" s="66"/>
      <c r="P12" s="66"/>
      <c r="Q12" s="151"/>
      <c r="R12" s="151"/>
      <c r="S12" s="66"/>
    </row>
    <row r="13" spans="3:19" s="38" customFormat="1" ht="15">
      <c r="C13" s="42" t="s">
        <v>111</v>
      </c>
      <c r="D13" s="81" t="s">
        <v>0</v>
      </c>
      <c r="E13" s="81"/>
      <c r="F13" s="81" t="s">
        <v>0</v>
      </c>
      <c r="G13" s="81"/>
      <c r="H13" s="81" t="s">
        <v>0</v>
      </c>
      <c r="I13" s="81"/>
      <c r="J13" s="81" t="s">
        <v>0</v>
      </c>
      <c r="K13" s="121"/>
      <c r="L13" s="66"/>
      <c r="M13" s="66"/>
      <c r="N13" s="65"/>
      <c r="O13" s="66"/>
      <c r="P13" s="65"/>
      <c r="Q13" s="66"/>
      <c r="R13" s="66"/>
      <c r="S13" s="66"/>
    </row>
    <row r="14" spans="6:19" s="38" customFormat="1" ht="15">
      <c r="F14" s="44"/>
      <c r="H14" s="44"/>
      <c r="J14" s="44"/>
      <c r="K14" s="122"/>
      <c r="L14" s="65"/>
      <c r="M14" s="65"/>
      <c r="N14" s="65"/>
      <c r="O14" s="65"/>
      <c r="P14" s="65"/>
      <c r="Q14" s="66"/>
      <c r="R14" s="65"/>
      <c r="S14" s="66"/>
    </row>
    <row r="15" spans="2:19" s="67" customFormat="1" ht="15">
      <c r="B15" s="38" t="s">
        <v>1</v>
      </c>
      <c r="C15" s="38"/>
      <c r="D15" s="85">
        <f>H15</f>
        <v>23788</v>
      </c>
      <c r="E15" s="85"/>
      <c r="F15" s="67">
        <f>J15</f>
        <v>25302</v>
      </c>
      <c r="G15" s="85"/>
      <c r="H15" s="85">
        <v>23788</v>
      </c>
      <c r="I15" s="85"/>
      <c r="J15" s="85">
        <v>25302</v>
      </c>
      <c r="K15" s="123"/>
      <c r="L15" s="69"/>
      <c r="M15" s="109"/>
      <c r="N15" s="69"/>
      <c r="O15" s="47"/>
      <c r="P15" s="69"/>
      <c r="Q15" s="69"/>
      <c r="R15" s="109"/>
      <c r="S15" s="70"/>
    </row>
    <row r="16" spans="4:19" s="67" customFormat="1" ht="15">
      <c r="D16" s="85"/>
      <c r="E16" s="85"/>
      <c r="G16" s="85"/>
      <c r="H16" s="85"/>
      <c r="I16" s="85"/>
      <c r="J16" s="85"/>
      <c r="K16" s="123"/>
      <c r="L16" s="69"/>
      <c r="M16" s="69"/>
      <c r="N16" s="69"/>
      <c r="O16" s="47"/>
      <c r="P16" s="69"/>
      <c r="Q16" s="69"/>
      <c r="R16" s="69"/>
      <c r="S16" s="70"/>
    </row>
    <row r="17" spans="2:19" s="67" customFormat="1" ht="15">
      <c r="B17" s="38" t="s">
        <v>11</v>
      </c>
      <c r="C17" s="38"/>
      <c r="D17" s="85">
        <f>H17</f>
        <v>-19961</v>
      </c>
      <c r="E17" s="85"/>
      <c r="F17" s="67">
        <f>J17</f>
        <v>-20922</v>
      </c>
      <c r="G17" s="85"/>
      <c r="H17" s="85">
        <f>-17485-2235-241</f>
        <v>-19961</v>
      </c>
      <c r="I17" s="85"/>
      <c r="J17" s="85">
        <v>-20922</v>
      </c>
      <c r="K17" s="123"/>
      <c r="L17" s="69"/>
      <c r="M17" s="109"/>
      <c r="N17" s="69"/>
      <c r="O17" s="47"/>
      <c r="P17" s="69"/>
      <c r="Q17" s="69"/>
      <c r="R17" s="109"/>
      <c r="S17" s="70"/>
    </row>
    <row r="18" spans="2:19" s="67" customFormat="1" ht="15">
      <c r="B18" s="38"/>
      <c r="C18" s="38"/>
      <c r="D18" s="85"/>
      <c r="E18" s="85"/>
      <c r="G18" s="85"/>
      <c r="H18" s="85"/>
      <c r="I18" s="85"/>
      <c r="J18" s="85"/>
      <c r="K18" s="123"/>
      <c r="L18" s="69"/>
      <c r="M18" s="69"/>
      <c r="N18" s="69"/>
      <c r="O18" s="47"/>
      <c r="P18" s="69"/>
      <c r="Q18" s="69"/>
      <c r="R18" s="69"/>
      <c r="S18" s="70"/>
    </row>
    <row r="19" spans="2:19" s="67" customFormat="1" ht="15">
      <c r="B19" s="38" t="s">
        <v>64</v>
      </c>
      <c r="C19" s="42"/>
      <c r="D19" s="52">
        <f>H19</f>
        <v>149</v>
      </c>
      <c r="E19" s="85"/>
      <c r="F19" s="71">
        <f>J19</f>
        <v>201</v>
      </c>
      <c r="G19" s="85"/>
      <c r="H19" s="52">
        <v>149</v>
      </c>
      <c r="I19" s="85"/>
      <c r="J19" s="52">
        <v>201</v>
      </c>
      <c r="K19" s="124"/>
      <c r="L19" s="69"/>
      <c r="M19" s="109"/>
      <c r="N19" s="69"/>
      <c r="O19" s="47"/>
      <c r="P19" s="69"/>
      <c r="Q19" s="69"/>
      <c r="R19" s="109"/>
      <c r="S19" s="70"/>
    </row>
    <row r="20" spans="2:19" s="67" customFormat="1" ht="15">
      <c r="B20" s="38"/>
      <c r="C20" s="42"/>
      <c r="D20" s="86"/>
      <c r="E20" s="85"/>
      <c r="F20" s="86"/>
      <c r="G20" s="85"/>
      <c r="H20" s="86"/>
      <c r="I20" s="85"/>
      <c r="J20" s="86"/>
      <c r="K20" s="125"/>
      <c r="L20" s="69"/>
      <c r="M20" s="70"/>
      <c r="N20" s="69"/>
      <c r="O20" s="70"/>
      <c r="P20" s="69"/>
      <c r="Q20" s="70"/>
      <c r="R20" s="69"/>
      <c r="S20" s="70"/>
    </row>
    <row r="21" spans="2:19" s="67" customFormat="1" ht="15">
      <c r="B21" s="38" t="s">
        <v>10</v>
      </c>
      <c r="C21" s="42" t="s">
        <v>112</v>
      </c>
      <c r="D21" s="87">
        <f>SUM(D15:D19)</f>
        <v>3976</v>
      </c>
      <c r="E21" s="85"/>
      <c r="F21" s="87">
        <f>SUM(F15:F19)</f>
        <v>4581</v>
      </c>
      <c r="G21" s="85"/>
      <c r="H21" s="87">
        <f>SUM(H15:H19)</f>
        <v>3976</v>
      </c>
      <c r="I21" s="85"/>
      <c r="J21" s="87">
        <f>SUM(J15:J19)</f>
        <v>4581</v>
      </c>
      <c r="K21" s="126"/>
      <c r="L21" s="69"/>
      <c r="M21" s="109"/>
      <c r="N21" s="69"/>
      <c r="O21" s="70"/>
      <c r="P21" s="69"/>
      <c r="Q21" s="69"/>
      <c r="R21" s="109"/>
      <c r="S21" s="70"/>
    </row>
    <row r="22" spans="2:19" s="67" customFormat="1" ht="15">
      <c r="B22" s="38"/>
      <c r="C22" s="42"/>
      <c r="D22" s="85"/>
      <c r="E22" s="85"/>
      <c r="F22" s="85"/>
      <c r="G22" s="85"/>
      <c r="H22" s="85"/>
      <c r="I22" s="85"/>
      <c r="J22" s="85"/>
      <c r="K22" s="123"/>
      <c r="L22" s="69"/>
      <c r="M22" s="69"/>
      <c r="N22" s="69"/>
      <c r="O22" s="69"/>
      <c r="P22" s="69"/>
      <c r="Q22" s="69"/>
      <c r="R22" s="69"/>
      <c r="S22" s="69"/>
    </row>
    <row r="23" spans="2:19" s="67" customFormat="1" ht="15">
      <c r="B23" s="38" t="s">
        <v>110</v>
      </c>
      <c r="C23" s="42"/>
      <c r="D23" s="52">
        <f>H23</f>
        <v>-1</v>
      </c>
      <c r="E23" s="85"/>
      <c r="F23" s="71">
        <f>J23</f>
        <v>-1</v>
      </c>
      <c r="G23" s="85"/>
      <c r="H23" s="52">
        <v>-1</v>
      </c>
      <c r="I23" s="85"/>
      <c r="J23" s="52">
        <v>-1</v>
      </c>
      <c r="K23" s="124"/>
      <c r="L23" s="69"/>
      <c r="M23" s="70"/>
      <c r="N23" s="69"/>
      <c r="O23" s="69"/>
      <c r="P23" s="69"/>
      <c r="Q23" s="70"/>
      <c r="R23" s="69"/>
      <c r="S23" s="70"/>
    </row>
    <row r="24" spans="2:19" s="67" customFormat="1" ht="15">
      <c r="B24" s="38"/>
      <c r="C24" s="42"/>
      <c r="D24" s="47"/>
      <c r="E24" s="85"/>
      <c r="F24" s="47"/>
      <c r="G24" s="85"/>
      <c r="H24" s="47"/>
      <c r="I24" s="85"/>
      <c r="J24" s="47"/>
      <c r="K24" s="124"/>
      <c r="L24" s="69"/>
      <c r="M24" s="70"/>
      <c r="N24" s="69"/>
      <c r="O24" s="69"/>
      <c r="P24" s="69"/>
      <c r="Q24" s="70"/>
      <c r="R24" s="69"/>
      <c r="S24" s="70"/>
    </row>
    <row r="25" spans="2:19" s="67" customFormat="1" ht="15">
      <c r="B25" s="38" t="s">
        <v>7</v>
      </c>
      <c r="C25" s="42"/>
      <c r="D25" s="87">
        <f>SUM(D21:D23)</f>
        <v>3975</v>
      </c>
      <c r="E25" s="85"/>
      <c r="F25" s="87">
        <f>+F21+F23</f>
        <v>4580</v>
      </c>
      <c r="G25" s="85"/>
      <c r="H25" s="87">
        <f>SUM(H21:H23)</f>
        <v>3975</v>
      </c>
      <c r="I25" s="85"/>
      <c r="J25" s="87">
        <f>+J21+J23</f>
        <v>4580</v>
      </c>
      <c r="K25" s="126"/>
      <c r="L25" s="69"/>
      <c r="M25" s="109"/>
      <c r="N25" s="69"/>
      <c r="O25" s="70"/>
      <c r="P25" s="69"/>
      <c r="Q25" s="69"/>
      <c r="R25" s="109"/>
      <c r="S25" s="70"/>
    </row>
    <row r="26" spans="2:19" s="67" customFormat="1" ht="15">
      <c r="B26" s="38"/>
      <c r="C26" s="42"/>
      <c r="D26" s="87"/>
      <c r="E26" s="85"/>
      <c r="F26" s="87"/>
      <c r="G26" s="85"/>
      <c r="H26" s="87"/>
      <c r="I26" s="85"/>
      <c r="J26" s="87"/>
      <c r="K26" s="126"/>
      <c r="L26" s="69"/>
      <c r="M26" s="70"/>
      <c r="N26" s="69"/>
      <c r="O26" s="70"/>
      <c r="P26" s="69"/>
      <c r="Q26" s="70"/>
      <c r="R26" s="109"/>
      <c r="S26" s="70"/>
    </row>
    <row r="27" spans="2:26" s="67" customFormat="1" ht="15">
      <c r="B27" s="38" t="s">
        <v>2</v>
      </c>
      <c r="C27" s="42" t="s">
        <v>113</v>
      </c>
      <c r="D27" s="52">
        <f>H27</f>
        <v>-1067</v>
      </c>
      <c r="E27" s="85"/>
      <c r="F27" s="71">
        <f>J27</f>
        <v>-1208</v>
      </c>
      <c r="G27" s="85"/>
      <c r="H27" s="52">
        <v>-1067</v>
      </c>
      <c r="I27" s="85"/>
      <c r="J27" s="52">
        <v>-1208</v>
      </c>
      <c r="K27" s="124"/>
      <c r="L27" s="69"/>
      <c r="M27" s="109"/>
      <c r="N27" s="69"/>
      <c r="O27" s="69"/>
      <c r="P27" s="69"/>
      <c r="Q27" s="69"/>
      <c r="R27" s="109"/>
      <c r="S27" s="70"/>
      <c r="T27" s="110"/>
      <c r="U27" s="111"/>
      <c r="V27" s="111"/>
      <c r="W27" s="111"/>
      <c r="X27" s="111"/>
      <c r="Z27" s="110"/>
    </row>
    <row r="28" spans="2:19" s="67" customFormat="1" ht="15">
      <c r="B28" s="38"/>
      <c r="C28" s="42"/>
      <c r="D28" s="86"/>
      <c r="E28" s="47"/>
      <c r="F28" s="86"/>
      <c r="G28" s="47"/>
      <c r="H28" s="86"/>
      <c r="I28" s="47"/>
      <c r="J28" s="88"/>
      <c r="K28" s="125"/>
      <c r="L28" s="65"/>
      <c r="M28" s="74"/>
      <c r="N28" s="69"/>
      <c r="O28" s="70"/>
      <c r="P28" s="69"/>
      <c r="Q28" s="70"/>
      <c r="R28" s="69"/>
      <c r="S28" s="70"/>
    </row>
    <row r="29" spans="2:19" s="67" customFormat="1" ht="15">
      <c r="B29" s="39" t="s">
        <v>134</v>
      </c>
      <c r="C29" s="39"/>
      <c r="D29" s="89">
        <f>SUM(D25:D27)</f>
        <v>2908</v>
      </c>
      <c r="E29" s="85" t="s">
        <v>85</v>
      </c>
      <c r="F29" s="52">
        <f>SUM(F25:F27)</f>
        <v>3372</v>
      </c>
      <c r="G29" s="85"/>
      <c r="H29" s="89">
        <f>SUM(H25:H27)</f>
        <v>2908</v>
      </c>
      <c r="I29" s="85"/>
      <c r="J29" s="52">
        <f>SUM(J25:J27)</f>
        <v>3372</v>
      </c>
      <c r="K29" s="124"/>
      <c r="L29" s="69"/>
      <c r="M29" s="109"/>
      <c r="N29" s="69"/>
      <c r="O29" s="47"/>
      <c r="P29" s="69"/>
      <c r="Q29" s="109"/>
      <c r="R29" s="69"/>
      <c r="S29" s="109"/>
    </row>
    <row r="30" spans="2:19" s="67" customFormat="1" ht="15" hidden="1">
      <c r="B30" s="38" t="s">
        <v>9</v>
      </c>
      <c r="C30" s="38"/>
      <c r="D30" s="52">
        <v>0</v>
      </c>
      <c r="E30" s="85"/>
      <c r="F30" s="89">
        <v>0</v>
      </c>
      <c r="G30" s="85"/>
      <c r="H30" s="89">
        <v>0</v>
      </c>
      <c r="I30" s="85"/>
      <c r="J30" s="89">
        <v>0</v>
      </c>
      <c r="K30" s="125"/>
      <c r="L30" s="65"/>
      <c r="M30" s="65"/>
      <c r="N30" s="69"/>
      <c r="O30" s="70"/>
      <c r="P30" s="69"/>
      <c r="Q30" s="70"/>
      <c r="R30" s="69"/>
      <c r="S30" s="70"/>
    </row>
    <row r="31" spans="2:19" s="67" customFormat="1" ht="15" hidden="1">
      <c r="B31" s="38"/>
      <c r="C31" s="38"/>
      <c r="D31" s="85"/>
      <c r="E31" s="85"/>
      <c r="F31" s="87"/>
      <c r="G31" s="85"/>
      <c r="H31" s="87"/>
      <c r="I31" s="85"/>
      <c r="J31" s="87"/>
      <c r="K31" s="126"/>
      <c r="L31" s="65"/>
      <c r="M31" s="65"/>
      <c r="N31" s="69"/>
      <c r="O31" s="70"/>
      <c r="P31" s="69"/>
      <c r="Q31" s="70"/>
      <c r="R31" s="69"/>
      <c r="S31" s="70"/>
    </row>
    <row r="32" spans="2:19" s="67" customFormat="1" ht="15.75" hidden="1" thickBot="1">
      <c r="B32" s="38" t="s">
        <v>31</v>
      </c>
      <c r="C32" s="38"/>
      <c r="D32" s="90">
        <f>SUM(D29:D30)</f>
        <v>2908</v>
      </c>
      <c r="E32" s="85"/>
      <c r="F32" s="90">
        <f>SUM(F29:F31)</f>
        <v>3372</v>
      </c>
      <c r="G32" s="85"/>
      <c r="H32" s="90">
        <f>SUM(H29:H30)</f>
        <v>2908</v>
      </c>
      <c r="I32" s="85"/>
      <c r="J32" s="90">
        <f>SUM(J28:J31)</f>
        <v>3372</v>
      </c>
      <c r="K32" s="124"/>
      <c r="L32" s="65"/>
      <c r="M32" s="65"/>
      <c r="N32" s="69"/>
      <c r="O32" s="69"/>
      <c r="P32" s="69"/>
      <c r="Q32" s="69"/>
      <c r="R32" s="69"/>
      <c r="S32" s="69"/>
    </row>
    <row r="33" spans="2:19" s="67" customFormat="1" ht="15" hidden="1">
      <c r="B33" s="38"/>
      <c r="C33" s="38"/>
      <c r="D33" s="85"/>
      <c r="E33" s="85"/>
      <c r="F33" s="87"/>
      <c r="G33" s="85"/>
      <c r="H33" s="87"/>
      <c r="I33" s="85"/>
      <c r="J33" s="87"/>
      <c r="K33" s="126"/>
      <c r="L33" s="65"/>
      <c r="M33" s="65"/>
      <c r="N33" s="69"/>
      <c r="O33" s="70"/>
      <c r="P33" s="69"/>
      <c r="Q33" s="70"/>
      <c r="R33" s="69"/>
      <c r="S33" s="70"/>
    </row>
    <row r="34" spans="4:19" s="67" customFormat="1" ht="15">
      <c r="D34" s="85"/>
      <c r="E34" s="85"/>
      <c r="F34" s="86"/>
      <c r="G34" s="85"/>
      <c r="H34" s="87"/>
      <c r="I34" s="85"/>
      <c r="J34" s="87"/>
      <c r="K34" s="126"/>
      <c r="L34" s="65"/>
      <c r="M34" s="108"/>
      <c r="N34" s="69"/>
      <c r="O34" s="108"/>
      <c r="P34" s="69"/>
      <c r="Q34" s="108"/>
      <c r="R34" s="69"/>
      <c r="S34" s="108"/>
    </row>
    <row r="35" spans="2:19" s="67" customFormat="1" ht="15">
      <c r="B35" s="39" t="s">
        <v>127</v>
      </c>
      <c r="C35" s="39"/>
      <c r="D35" s="85"/>
      <c r="E35" s="85"/>
      <c r="F35" s="86"/>
      <c r="G35" s="85"/>
      <c r="H35" s="87"/>
      <c r="I35" s="85"/>
      <c r="J35" s="87"/>
      <c r="K35" s="126"/>
      <c r="L35" s="65"/>
      <c r="M35" s="69"/>
      <c r="N35" s="69"/>
      <c r="O35" s="70"/>
      <c r="P35" s="69"/>
      <c r="Q35" s="70"/>
      <c r="R35" s="69"/>
      <c r="S35" s="70"/>
    </row>
    <row r="36" spans="2:19" s="67" customFormat="1" ht="15">
      <c r="B36" s="38" t="s">
        <v>89</v>
      </c>
      <c r="C36" s="38"/>
      <c r="D36" s="91"/>
      <c r="E36" s="91"/>
      <c r="F36" s="86"/>
      <c r="G36" s="85"/>
      <c r="H36" s="87"/>
      <c r="I36" s="85"/>
      <c r="J36" s="87"/>
      <c r="K36" s="126"/>
      <c r="L36" s="65"/>
      <c r="M36" s="69"/>
      <c r="N36" s="69"/>
      <c r="O36" s="70"/>
      <c r="P36" s="69"/>
      <c r="Q36" s="70"/>
      <c r="R36" s="69"/>
      <c r="S36" s="70"/>
    </row>
    <row r="37" spans="2:19" s="67" customFormat="1" ht="15">
      <c r="B37" s="38" t="s">
        <v>90</v>
      </c>
      <c r="C37" s="38"/>
      <c r="D37" s="92">
        <f>H37</f>
        <v>0</v>
      </c>
      <c r="E37" s="91"/>
      <c r="F37" s="71">
        <f>J37</f>
        <v>20</v>
      </c>
      <c r="G37" s="85"/>
      <c r="H37" s="89">
        <v>0</v>
      </c>
      <c r="I37" s="85"/>
      <c r="J37" s="89">
        <v>20</v>
      </c>
      <c r="K37" s="125"/>
      <c r="L37" s="65"/>
      <c r="M37" s="69"/>
      <c r="N37" s="69"/>
      <c r="O37" s="70"/>
      <c r="P37" s="69"/>
      <c r="Q37" s="70"/>
      <c r="R37" s="69"/>
      <c r="S37" s="70"/>
    </row>
    <row r="38" spans="4:19" s="67" customFormat="1" ht="15">
      <c r="D38" s="85"/>
      <c r="E38" s="85"/>
      <c r="F38" s="86"/>
      <c r="G38" s="85"/>
      <c r="H38" s="87"/>
      <c r="I38" s="85"/>
      <c r="J38" s="87"/>
      <c r="K38" s="126"/>
      <c r="L38" s="65"/>
      <c r="M38" s="69"/>
      <c r="N38" s="69"/>
      <c r="O38" s="70"/>
      <c r="P38" s="69"/>
      <c r="Q38" s="70"/>
      <c r="R38" s="69"/>
      <c r="S38" s="70"/>
    </row>
    <row r="39" spans="2:19" s="67" customFormat="1" ht="15">
      <c r="B39" s="39" t="s">
        <v>86</v>
      </c>
      <c r="C39" s="39"/>
      <c r="D39" s="91"/>
      <c r="E39" s="91"/>
      <c r="F39" s="86"/>
      <c r="G39" s="85"/>
      <c r="H39" s="87"/>
      <c r="I39" s="85"/>
      <c r="J39" s="87"/>
      <c r="K39" s="126"/>
      <c r="L39" s="38"/>
      <c r="M39" s="69"/>
      <c r="N39" s="69"/>
      <c r="O39" s="70"/>
      <c r="P39" s="69"/>
      <c r="Q39" s="70"/>
      <c r="R39" s="69"/>
      <c r="S39" s="70"/>
    </row>
    <row r="40" spans="2:19" s="67" customFormat="1" ht="15.75" thickBot="1">
      <c r="B40" s="39" t="s">
        <v>135</v>
      </c>
      <c r="C40" s="39"/>
      <c r="D40" s="54">
        <f>D29+D37</f>
        <v>2908</v>
      </c>
      <c r="E40" s="85"/>
      <c r="F40" s="55">
        <f>F29+F37</f>
        <v>3392</v>
      </c>
      <c r="G40" s="93"/>
      <c r="H40" s="112">
        <f>H29+H37</f>
        <v>2908</v>
      </c>
      <c r="I40" s="85"/>
      <c r="J40" s="55">
        <f>J29+J37</f>
        <v>3392</v>
      </c>
      <c r="K40" s="124"/>
      <c r="L40" s="38"/>
      <c r="M40" s="69"/>
      <c r="N40" s="69"/>
      <c r="O40" s="70"/>
      <c r="P40" s="69"/>
      <c r="Q40" s="70"/>
      <c r="R40" s="69"/>
      <c r="S40" s="70"/>
    </row>
    <row r="41" spans="6:19" s="67" customFormat="1" ht="15.75" thickTop="1">
      <c r="F41" s="70"/>
      <c r="H41" s="72"/>
      <c r="J41" s="72"/>
      <c r="K41" s="127"/>
      <c r="L41" s="38"/>
      <c r="M41" s="69"/>
      <c r="N41" s="69"/>
      <c r="O41" s="70"/>
      <c r="P41" s="69"/>
      <c r="Q41" s="70"/>
      <c r="R41" s="69"/>
      <c r="S41" s="70"/>
    </row>
    <row r="42" spans="2:19" s="67" customFormat="1" ht="15">
      <c r="B42" s="83" t="s">
        <v>108</v>
      </c>
      <c r="C42" s="83"/>
      <c r="F42" s="70"/>
      <c r="H42" s="72"/>
      <c r="J42" s="72"/>
      <c r="K42" s="127"/>
      <c r="L42" s="38"/>
      <c r="M42" s="69"/>
      <c r="N42" s="69"/>
      <c r="O42" s="70"/>
      <c r="P42" s="69"/>
      <c r="Q42" s="70"/>
      <c r="R42" s="69"/>
      <c r="S42" s="70"/>
    </row>
    <row r="43" spans="2:19" s="67" customFormat="1" ht="15">
      <c r="B43" s="83" t="s">
        <v>109</v>
      </c>
      <c r="C43" s="83"/>
      <c r="F43" s="70"/>
      <c r="H43" s="72"/>
      <c r="J43" s="72"/>
      <c r="K43" s="127"/>
      <c r="L43" s="38"/>
      <c r="M43" s="69"/>
      <c r="N43" s="69"/>
      <c r="O43" s="70"/>
      <c r="P43" s="69"/>
      <c r="Q43" s="70"/>
      <c r="R43" s="69"/>
      <c r="S43" s="70"/>
    </row>
    <row r="44" spans="2:19" s="67" customFormat="1" ht="15">
      <c r="B44" s="82" t="s">
        <v>97</v>
      </c>
      <c r="C44" s="82"/>
      <c r="D44" s="61">
        <f>D29/'BS'!C28*100</f>
        <v>4.7</v>
      </c>
      <c r="E44" s="69"/>
      <c r="F44" s="61">
        <v>5.45</v>
      </c>
      <c r="G44" s="84"/>
      <c r="H44" s="113">
        <f>H40/'BS'!C28*100</f>
        <v>4.7</v>
      </c>
      <c r="I44" s="69"/>
      <c r="J44" s="61">
        <v>5.45</v>
      </c>
      <c r="K44" s="128"/>
      <c r="L44" s="77"/>
      <c r="M44" s="78"/>
      <c r="N44" s="69"/>
      <c r="O44" s="79"/>
      <c r="P44" s="69"/>
      <c r="Q44" s="61"/>
      <c r="R44" s="69"/>
      <c r="S44" s="74"/>
    </row>
    <row r="45" spans="2:19" s="67" customFormat="1" ht="7.5" customHeight="1">
      <c r="B45" s="38"/>
      <c r="C45" s="38"/>
      <c r="H45" s="70"/>
      <c r="K45" s="129"/>
      <c r="M45" s="65"/>
      <c r="N45" s="69"/>
      <c r="O45" s="70"/>
      <c r="P45" s="69"/>
      <c r="Q45" s="70"/>
      <c r="R45" s="69"/>
      <c r="S45" s="70"/>
    </row>
    <row r="46" spans="2:19" s="67" customFormat="1" ht="15.75" thickBot="1">
      <c r="B46" s="38" t="s">
        <v>98</v>
      </c>
      <c r="C46" s="38"/>
      <c r="D46" s="114">
        <v>4.63</v>
      </c>
      <c r="F46" s="80">
        <v>5.45</v>
      </c>
      <c r="G46" s="77"/>
      <c r="H46" s="114">
        <v>4.63</v>
      </c>
      <c r="J46" s="80">
        <v>5.45</v>
      </c>
      <c r="K46" s="130"/>
      <c r="L46" s="77"/>
      <c r="M46" s="65"/>
      <c r="N46" s="69"/>
      <c r="O46" s="70"/>
      <c r="P46" s="69"/>
      <c r="Q46" s="61"/>
      <c r="R46" s="69"/>
      <c r="S46" s="70"/>
    </row>
    <row r="47" spans="6:11" s="67" customFormat="1" ht="15.75" thickTop="1">
      <c r="F47" s="72"/>
      <c r="H47" s="72"/>
      <c r="J47" s="72"/>
      <c r="K47" s="127"/>
    </row>
    <row r="48" spans="6:11" s="67" customFormat="1" ht="15">
      <c r="F48" s="72"/>
      <c r="H48" s="72"/>
      <c r="J48" s="72"/>
      <c r="K48" s="127"/>
    </row>
    <row r="49" spans="6:11" s="67" customFormat="1" ht="15">
      <c r="F49" s="72"/>
      <c r="H49" s="72"/>
      <c r="J49" s="72"/>
      <c r="K49" s="127"/>
    </row>
    <row r="50" spans="6:11" s="67" customFormat="1" ht="15">
      <c r="F50" s="72"/>
      <c r="H50" s="72"/>
      <c r="J50" s="72"/>
      <c r="K50" s="127"/>
    </row>
    <row r="51" spans="6:11" s="67" customFormat="1" ht="15">
      <c r="F51" s="72"/>
      <c r="H51" s="72"/>
      <c r="J51" s="72"/>
      <c r="K51" s="127"/>
    </row>
    <row r="52" spans="6:11" s="67" customFormat="1" ht="15">
      <c r="F52" s="72"/>
      <c r="H52" s="72"/>
      <c r="J52" s="72"/>
      <c r="K52" s="127"/>
    </row>
    <row r="53" spans="6:11" s="67" customFormat="1" ht="15">
      <c r="F53" s="72"/>
      <c r="H53" s="72"/>
      <c r="J53" s="72"/>
      <c r="K53" s="127"/>
    </row>
    <row r="54" spans="6:11" s="67" customFormat="1" ht="15">
      <c r="F54" s="72"/>
      <c r="H54" s="72"/>
      <c r="J54" s="72"/>
      <c r="K54" s="127"/>
    </row>
    <row r="55" spans="6:11" s="67" customFormat="1" ht="15">
      <c r="F55" s="72"/>
      <c r="H55" s="72"/>
      <c r="J55" s="72"/>
      <c r="K55" s="127"/>
    </row>
    <row r="56" spans="6:11" s="67" customFormat="1" ht="15">
      <c r="F56" s="72"/>
      <c r="H56" s="72"/>
      <c r="J56" s="72"/>
      <c r="K56" s="127"/>
    </row>
    <row r="57" spans="6:11" s="67" customFormat="1" ht="15">
      <c r="F57" s="72"/>
      <c r="H57" s="72"/>
      <c r="J57" s="72"/>
      <c r="K57" s="127"/>
    </row>
    <row r="58" s="67" customFormat="1" ht="12.75" customHeight="1">
      <c r="K58" s="129"/>
    </row>
    <row r="59" spans="2:11" ht="15">
      <c r="B59" s="1"/>
      <c r="C59" s="1"/>
      <c r="D59" s="1"/>
      <c r="E59" s="1"/>
      <c r="F59" s="4"/>
      <c r="G59" s="1"/>
      <c r="H59" s="4"/>
      <c r="I59" s="1"/>
      <c r="J59" s="4"/>
      <c r="K59" s="131"/>
    </row>
    <row r="60" spans="2:11" ht="15">
      <c r="B60" s="16" t="s">
        <v>125</v>
      </c>
      <c r="C60" s="117"/>
      <c r="D60" s="117"/>
      <c r="E60" s="117"/>
      <c r="F60" s="117"/>
      <c r="G60" s="117"/>
      <c r="H60" s="117"/>
      <c r="I60" s="117"/>
      <c r="J60" s="117"/>
      <c r="K60" s="132"/>
    </row>
    <row r="61" spans="2:12" ht="15">
      <c r="B61" s="16" t="s">
        <v>126</v>
      </c>
      <c r="D61" s="33"/>
      <c r="E61" s="33"/>
      <c r="F61" s="33"/>
      <c r="G61" s="33"/>
      <c r="H61" s="33"/>
      <c r="I61" s="33"/>
      <c r="J61" s="33"/>
      <c r="K61" s="133"/>
      <c r="L61" s="135"/>
    </row>
    <row r="62" ht="15">
      <c r="L62" s="135"/>
    </row>
    <row r="63" spans="10:11" ht="15">
      <c r="J63" s="8" t="s">
        <v>40</v>
      </c>
      <c r="K63" s="134"/>
    </row>
  </sheetData>
  <sheetProtection/>
  <mergeCells count="7">
    <mergeCell ref="D10:F10"/>
    <mergeCell ref="D11:F11"/>
    <mergeCell ref="H11:J11"/>
    <mergeCell ref="L12:M12"/>
    <mergeCell ref="Q12:R12"/>
    <mergeCell ref="Q10:S10"/>
    <mergeCell ref="H10:J10"/>
  </mergeCells>
  <printOptions/>
  <pageMargins left="1.22" right="0.24" top="0.28" bottom="0.5" header="0.2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4"/>
  <sheetViews>
    <sheetView zoomScalePageLayoutView="0" workbookViewId="0" topLeftCell="A1">
      <selection activeCell="A38" sqref="A38:F46"/>
    </sheetView>
  </sheetViews>
  <sheetFormatPr defaultColWidth="9.140625" defaultRowHeight="12.75"/>
  <cols>
    <col min="1" max="1" width="29.421875" style="2" customWidth="1"/>
    <col min="2" max="6" width="11.7109375" style="1" customWidth="1"/>
    <col min="7" max="8" width="9.140625" style="2" customWidth="1"/>
    <col min="9" max="10" width="9.140625" style="1" customWidth="1"/>
    <col min="11" max="16384" width="9.140625" style="2" customWidth="1"/>
  </cols>
  <sheetData>
    <row r="2" ht="16.5">
      <c r="A2" s="94" t="str">
        <f>'IS'!B2</f>
        <v>ENG KAH CORPORATION BERHAD</v>
      </c>
    </row>
    <row r="3" ht="16.5">
      <c r="A3" s="94" t="str">
        <f>'IS'!B3</f>
        <v>Company No. 435649-H</v>
      </c>
    </row>
    <row r="4" ht="16.5">
      <c r="A4" s="97"/>
    </row>
    <row r="5" ht="16.5">
      <c r="A5" s="98" t="s">
        <v>3</v>
      </c>
    </row>
    <row r="6" ht="16.5">
      <c r="A6" s="96" t="str">
        <f>'IS'!B6</f>
        <v>For the 3 months period ended 31 March 2012 - Unaudited</v>
      </c>
    </row>
    <row r="7" ht="12.75">
      <c r="A7" s="7"/>
    </row>
    <row r="8" ht="21" customHeight="1">
      <c r="A8" s="7"/>
    </row>
    <row r="9" spans="1:6" ht="15">
      <c r="A9" s="38"/>
      <c r="B9" s="67"/>
      <c r="C9" s="154" t="s">
        <v>99</v>
      </c>
      <c r="D9" s="155"/>
      <c r="E9" s="72" t="s">
        <v>65</v>
      </c>
      <c r="F9" s="67"/>
    </row>
    <row r="10" spans="1:12" ht="15">
      <c r="A10" s="38"/>
      <c r="B10" s="99" t="s">
        <v>4</v>
      </c>
      <c r="C10" s="99" t="s">
        <v>4</v>
      </c>
      <c r="D10" s="99" t="s">
        <v>44</v>
      </c>
      <c r="E10" s="99" t="s">
        <v>32</v>
      </c>
      <c r="F10" s="99" t="s">
        <v>6</v>
      </c>
      <c r="G10" s="3"/>
      <c r="H10" s="15"/>
      <c r="I10" s="6"/>
      <c r="J10" s="6"/>
      <c r="K10" s="15"/>
      <c r="L10" s="15"/>
    </row>
    <row r="11" spans="1:12" ht="15">
      <c r="A11" s="38"/>
      <c r="B11" s="99" t="s">
        <v>5</v>
      </c>
      <c r="C11" s="99" t="s">
        <v>18</v>
      </c>
      <c r="D11" s="99" t="s">
        <v>45</v>
      </c>
      <c r="E11" s="99" t="s">
        <v>36</v>
      </c>
      <c r="F11" s="99" t="s">
        <v>60</v>
      </c>
      <c r="G11" s="3"/>
      <c r="H11" s="15"/>
      <c r="I11" s="146"/>
      <c r="J11" s="146"/>
      <c r="K11" s="15"/>
      <c r="L11" s="15"/>
    </row>
    <row r="12" spans="1:12" ht="15">
      <c r="A12" s="38"/>
      <c r="B12" s="99" t="s">
        <v>0</v>
      </c>
      <c r="C12" s="99" t="s">
        <v>0</v>
      </c>
      <c r="D12" s="99" t="s">
        <v>0</v>
      </c>
      <c r="E12" s="99" t="s">
        <v>0</v>
      </c>
      <c r="F12" s="99" t="s">
        <v>0</v>
      </c>
      <c r="G12" s="3"/>
      <c r="H12" s="15"/>
      <c r="I12" s="6"/>
      <c r="J12" s="6"/>
      <c r="K12" s="15"/>
      <c r="L12" s="15"/>
    </row>
    <row r="13" spans="1:12" ht="15">
      <c r="A13" s="100"/>
      <c r="B13" s="72"/>
      <c r="C13" s="72"/>
      <c r="D13" s="72"/>
      <c r="E13" s="72"/>
      <c r="F13" s="72"/>
      <c r="G13" s="3"/>
      <c r="H13" s="15"/>
      <c r="I13" s="6"/>
      <c r="J13" s="6"/>
      <c r="K13" s="15"/>
      <c r="L13" s="15"/>
    </row>
    <row r="14" spans="1:12" ht="15">
      <c r="A14" s="38"/>
      <c r="B14" s="67"/>
      <c r="C14" s="67"/>
      <c r="D14" s="67"/>
      <c r="E14" s="67"/>
      <c r="F14" s="67"/>
      <c r="H14" s="15"/>
      <c r="I14" s="6"/>
      <c r="J14" s="6"/>
      <c r="K14" s="15"/>
      <c r="L14" s="15"/>
    </row>
    <row r="15" spans="1:12" ht="15">
      <c r="A15" s="39" t="s">
        <v>131</v>
      </c>
      <c r="B15" s="102">
        <f>B34</f>
        <v>61828</v>
      </c>
      <c r="C15" s="102">
        <f>C34</f>
        <v>1868</v>
      </c>
      <c r="D15" s="102">
        <v>8</v>
      </c>
      <c r="E15" s="102">
        <v>13005</v>
      </c>
      <c r="F15" s="67">
        <f>SUM(B15:E15)</f>
        <v>76709</v>
      </c>
      <c r="H15" s="15"/>
      <c r="I15" s="6"/>
      <c r="J15" s="6"/>
      <c r="K15" s="15"/>
      <c r="L15" s="15"/>
    </row>
    <row r="16" spans="1:12" ht="15">
      <c r="A16" s="38"/>
      <c r="B16" s="102"/>
      <c r="C16" s="102"/>
      <c r="D16" s="102"/>
      <c r="E16" s="102"/>
      <c r="F16" s="67"/>
      <c r="H16" s="15"/>
      <c r="I16" s="6"/>
      <c r="J16" s="6"/>
      <c r="K16" s="15"/>
      <c r="L16" s="15"/>
    </row>
    <row r="17" spans="1:12" ht="15">
      <c r="A17" s="38" t="s">
        <v>86</v>
      </c>
      <c r="B17" s="72"/>
      <c r="C17" s="72"/>
      <c r="D17" s="67"/>
      <c r="E17" s="67"/>
      <c r="F17" s="67"/>
      <c r="H17" s="15"/>
      <c r="I17" s="6"/>
      <c r="J17" s="6"/>
      <c r="K17" s="15"/>
      <c r="L17" s="15"/>
    </row>
    <row r="18" spans="1:12" ht="15">
      <c r="A18" s="38" t="s">
        <v>141</v>
      </c>
      <c r="B18" s="73">
        <v>0</v>
      </c>
      <c r="C18" s="73">
        <v>0</v>
      </c>
      <c r="D18" s="73">
        <f>'IS'!H37</f>
        <v>0</v>
      </c>
      <c r="E18" s="71">
        <f>'IS'!H29</f>
        <v>2908</v>
      </c>
      <c r="F18" s="71">
        <f>SUM(B18:E18)</f>
        <v>2908</v>
      </c>
      <c r="H18" s="15"/>
      <c r="I18" s="6"/>
      <c r="J18" s="6"/>
      <c r="K18" s="15"/>
      <c r="L18" s="15"/>
    </row>
    <row r="19" spans="1:12" ht="9" customHeight="1">
      <c r="A19" s="38"/>
      <c r="B19" s="70"/>
      <c r="C19" s="70"/>
      <c r="D19" s="69"/>
      <c r="E19" s="69"/>
      <c r="F19" s="69"/>
      <c r="H19" s="15"/>
      <c r="I19" s="6"/>
      <c r="J19" s="6"/>
      <c r="K19" s="15"/>
      <c r="L19" s="15"/>
    </row>
    <row r="20" spans="1:12" ht="15.75" thickBot="1">
      <c r="A20" s="39" t="s">
        <v>132</v>
      </c>
      <c r="B20" s="75">
        <f>SUM(B15:B18)</f>
        <v>61828</v>
      </c>
      <c r="C20" s="75">
        <f>SUM(C15:C18)</f>
        <v>1868</v>
      </c>
      <c r="D20" s="75">
        <f>SUM(D15:D18)</f>
        <v>8</v>
      </c>
      <c r="E20" s="75">
        <f>SUM(E15:E18)</f>
        <v>15913</v>
      </c>
      <c r="F20" s="75">
        <f>SUM(F15:F18)</f>
        <v>79617</v>
      </c>
      <c r="G20" s="30"/>
      <c r="H20" s="15"/>
      <c r="I20" s="6"/>
      <c r="J20" s="6"/>
      <c r="K20" s="15"/>
      <c r="L20" s="15"/>
    </row>
    <row r="21" spans="1:12" ht="15.75" thickTop="1">
      <c r="A21" s="38"/>
      <c r="B21" s="69"/>
      <c r="C21" s="69"/>
      <c r="D21" s="69"/>
      <c r="E21" s="69"/>
      <c r="F21" s="69"/>
      <c r="G21" s="15"/>
      <c r="H21" s="15"/>
      <c r="I21" s="6"/>
      <c r="J21" s="6"/>
      <c r="K21" s="15"/>
      <c r="L21" s="15"/>
    </row>
    <row r="22" spans="1:12" ht="15">
      <c r="A22" s="38"/>
      <c r="B22" s="69"/>
      <c r="C22" s="69"/>
      <c r="D22" s="69"/>
      <c r="E22" s="69"/>
      <c r="F22" s="69"/>
      <c r="G22" s="15"/>
      <c r="H22" s="15"/>
      <c r="I22" s="6"/>
      <c r="J22" s="6"/>
      <c r="K22" s="15"/>
      <c r="L22" s="15"/>
    </row>
    <row r="23" spans="1:12" ht="15">
      <c r="A23" s="38"/>
      <c r="B23" s="67"/>
      <c r="C23" s="67"/>
      <c r="D23" s="67"/>
      <c r="E23" s="67"/>
      <c r="F23" s="67"/>
      <c r="H23" s="15"/>
      <c r="I23" s="6"/>
      <c r="J23" s="6"/>
      <c r="K23" s="15"/>
      <c r="L23" s="15"/>
    </row>
    <row r="24" spans="1:12" ht="15">
      <c r="A24" s="101"/>
      <c r="B24" s="67"/>
      <c r="C24" s="67"/>
      <c r="D24" s="67"/>
      <c r="E24" s="67"/>
      <c r="F24" s="67"/>
      <c r="H24" s="15"/>
      <c r="I24" s="146"/>
      <c r="J24" s="146"/>
      <c r="K24" s="15"/>
      <c r="L24" s="15"/>
    </row>
    <row r="25" spans="1:12" ht="15">
      <c r="A25" s="38"/>
      <c r="B25" s="67"/>
      <c r="C25" s="67"/>
      <c r="D25" s="67"/>
      <c r="E25" s="67"/>
      <c r="F25" s="67"/>
      <c r="H25" s="15"/>
      <c r="I25" s="6"/>
      <c r="J25" s="6"/>
      <c r="K25" s="15"/>
      <c r="L25" s="15"/>
    </row>
    <row r="26" spans="1:12" ht="15">
      <c r="A26" s="39" t="s">
        <v>129</v>
      </c>
      <c r="B26" s="102">
        <v>61828</v>
      </c>
      <c r="C26" s="102">
        <v>1868</v>
      </c>
      <c r="D26" s="102">
        <v>13</v>
      </c>
      <c r="E26" s="102">
        <v>14099</v>
      </c>
      <c r="F26" s="67">
        <f>SUM(B26:E26)</f>
        <v>77808</v>
      </c>
      <c r="H26" s="15"/>
      <c r="I26" s="6"/>
      <c r="J26" s="6"/>
      <c r="K26" s="15"/>
      <c r="L26" s="15"/>
    </row>
    <row r="27" spans="1:12" ht="15">
      <c r="A27" s="38"/>
      <c r="B27" s="102"/>
      <c r="C27" s="67"/>
      <c r="D27" s="67"/>
      <c r="E27" s="67"/>
      <c r="F27" s="67"/>
      <c r="H27" s="15"/>
      <c r="I27" s="6"/>
      <c r="J27" s="6"/>
      <c r="K27" s="15"/>
      <c r="L27" s="15"/>
    </row>
    <row r="28" spans="1:12" ht="15">
      <c r="A28" s="38" t="s">
        <v>86</v>
      </c>
      <c r="B28" s="102"/>
      <c r="C28" s="67"/>
      <c r="D28" s="67"/>
      <c r="E28" s="67"/>
      <c r="F28" s="67"/>
      <c r="H28" s="15"/>
      <c r="I28" s="6"/>
      <c r="J28" s="6"/>
      <c r="K28" s="15"/>
      <c r="L28" s="15"/>
    </row>
    <row r="29" spans="1:12" ht="15">
      <c r="A29" s="38" t="s">
        <v>141</v>
      </c>
      <c r="B29" s="69">
        <v>0</v>
      </c>
      <c r="C29" s="69">
        <v>0</v>
      </c>
      <c r="D29" s="69">
        <f>'IS'!J37</f>
        <v>20</v>
      </c>
      <c r="E29" s="69">
        <f>'IS'!J29</f>
        <v>3372</v>
      </c>
      <c r="F29" s="69">
        <f>SUM(B29:E29)</f>
        <v>3392</v>
      </c>
      <c r="H29" s="15"/>
      <c r="I29" s="6"/>
      <c r="J29" s="6"/>
      <c r="K29" s="15"/>
      <c r="L29" s="15"/>
    </row>
    <row r="30" spans="1:12" ht="15">
      <c r="A30" s="38"/>
      <c r="B30" s="69"/>
      <c r="C30" s="69"/>
      <c r="D30" s="69"/>
      <c r="E30" s="69"/>
      <c r="F30" s="69"/>
      <c r="H30" s="15"/>
      <c r="I30" s="6"/>
      <c r="J30" s="6"/>
      <c r="K30" s="15"/>
      <c r="L30" s="15"/>
    </row>
    <row r="31" spans="1:12" ht="15">
      <c r="A31" s="136" t="s">
        <v>133</v>
      </c>
      <c r="B31" s="69"/>
      <c r="C31" s="69"/>
      <c r="D31" s="69"/>
      <c r="E31" s="69"/>
      <c r="F31" s="69"/>
      <c r="H31" s="15"/>
      <c r="I31" s="6"/>
      <c r="J31" s="6"/>
      <c r="K31" s="15"/>
      <c r="L31" s="15"/>
    </row>
    <row r="32" spans="1:12" ht="15">
      <c r="A32" s="38" t="s">
        <v>63</v>
      </c>
      <c r="B32" s="71">
        <v>0</v>
      </c>
      <c r="C32" s="71">
        <v>0</v>
      </c>
      <c r="D32" s="71">
        <v>6</v>
      </c>
      <c r="E32" s="71">
        <v>0</v>
      </c>
      <c r="F32" s="71">
        <f>SUM(B32:E32)</f>
        <v>6</v>
      </c>
      <c r="H32" s="147"/>
      <c r="I32" s="6"/>
      <c r="J32" s="6"/>
      <c r="K32" s="15"/>
      <c r="L32" s="15"/>
    </row>
    <row r="33" spans="1:19" ht="9.75" customHeight="1">
      <c r="A33" s="38"/>
      <c r="B33" s="69"/>
      <c r="C33" s="69"/>
      <c r="D33" s="69"/>
      <c r="E33" s="69"/>
      <c r="F33" s="69"/>
      <c r="H33" s="15"/>
      <c r="I33" s="6"/>
      <c r="J33" s="6"/>
      <c r="K33" s="148"/>
      <c r="L33" s="148"/>
      <c r="M33" s="36"/>
      <c r="N33" s="36"/>
      <c r="O33" s="36"/>
      <c r="P33" s="36"/>
      <c r="Q33" s="36"/>
      <c r="R33" s="36"/>
      <c r="S33" s="36"/>
    </row>
    <row r="34" spans="1:19" ht="15.75" thickBot="1">
      <c r="A34" s="39" t="s">
        <v>130</v>
      </c>
      <c r="B34" s="76">
        <f>SUM(B25:B32)</f>
        <v>61828</v>
      </c>
      <c r="C34" s="76">
        <f>SUM(C25:C32)</f>
        <v>1868</v>
      </c>
      <c r="D34" s="76">
        <f>SUM(D26:D32)</f>
        <v>39</v>
      </c>
      <c r="E34" s="76">
        <f>SUM(E25:E32)</f>
        <v>17471</v>
      </c>
      <c r="F34" s="76">
        <f>SUM(F25:F32)</f>
        <v>81206</v>
      </c>
      <c r="H34" s="15"/>
      <c r="I34" s="6"/>
      <c r="J34" s="6"/>
      <c r="K34" s="148"/>
      <c r="L34" s="148"/>
      <c r="M34" s="36"/>
      <c r="N34" s="36"/>
      <c r="O34" s="36"/>
      <c r="P34" s="36"/>
      <c r="Q34" s="36"/>
      <c r="R34" s="36"/>
      <c r="S34" s="36"/>
    </row>
    <row r="35" spans="2:12" ht="12.75">
      <c r="B35" s="6"/>
      <c r="C35" s="6"/>
      <c r="D35" s="6"/>
      <c r="E35" s="6"/>
      <c r="F35" s="6"/>
      <c r="H35" s="15"/>
      <c r="I35" s="6"/>
      <c r="J35" s="6"/>
      <c r="K35" s="15"/>
      <c r="L35" s="15"/>
    </row>
    <row r="36" spans="1:12" ht="12.75">
      <c r="A36" s="16"/>
      <c r="B36" s="6"/>
      <c r="C36" s="6"/>
      <c r="D36" s="6"/>
      <c r="E36" s="6"/>
      <c r="F36" s="6"/>
      <c r="H36" s="15"/>
      <c r="I36" s="6"/>
      <c r="J36" s="6"/>
      <c r="K36" s="15"/>
      <c r="L36" s="15"/>
    </row>
    <row r="37" spans="1:6" ht="12.75">
      <c r="A37" s="16"/>
      <c r="B37" s="6"/>
      <c r="C37" s="6"/>
      <c r="D37" s="6"/>
      <c r="E37" s="6"/>
      <c r="F37" s="6"/>
    </row>
    <row r="38" spans="1:8" ht="12.75">
      <c r="A38" s="34"/>
      <c r="B38" s="34"/>
      <c r="C38" s="34"/>
      <c r="D38" s="34"/>
      <c r="E38" s="34"/>
      <c r="F38" s="34"/>
      <c r="G38" s="33"/>
      <c r="H38" s="33"/>
    </row>
    <row r="39" spans="1:6" ht="12.75">
      <c r="A39" s="16"/>
      <c r="B39" s="6"/>
      <c r="C39" s="6"/>
      <c r="D39" s="6"/>
      <c r="E39" s="6"/>
      <c r="F39" s="6"/>
    </row>
    <row r="40" ht="12.75">
      <c r="A40" s="1"/>
    </row>
    <row r="41" spans="1:9" ht="12.75" customHeight="1">
      <c r="A41" s="156" t="s">
        <v>136</v>
      </c>
      <c r="B41" s="156"/>
      <c r="C41" s="156"/>
      <c r="D41" s="156"/>
      <c r="E41" s="156"/>
      <c r="F41" s="156"/>
      <c r="G41" s="37"/>
      <c r="H41" s="37"/>
      <c r="I41" s="137"/>
    </row>
    <row r="42" spans="1:9" ht="12.75" customHeight="1">
      <c r="A42" s="16" t="s">
        <v>122</v>
      </c>
      <c r="B42" s="115"/>
      <c r="C42" s="115"/>
      <c r="D42" s="115"/>
      <c r="E42" s="115"/>
      <c r="F42" s="115"/>
      <c r="G42" s="36"/>
      <c r="H42" s="36"/>
      <c r="I42" s="137"/>
    </row>
    <row r="43" spans="1:8" ht="12.75">
      <c r="A43" s="33"/>
      <c r="B43" s="33"/>
      <c r="C43" s="33"/>
      <c r="D43" s="33"/>
      <c r="E43" s="33"/>
      <c r="F43" s="33"/>
      <c r="G43" s="33"/>
      <c r="H43" s="33"/>
    </row>
    <row r="44" ht="12.75">
      <c r="F44" s="14" t="s">
        <v>41</v>
      </c>
    </row>
  </sheetData>
  <sheetProtection/>
  <mergeCells count="2">
    <mergeCell ref="C9:D9"/>
    <mergeCell ref="A41:F41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15" zoomScaleNormal="115" zoomScalePageLayoutView="0" workbookViewId="0" topLeftCell="A4">
      <selection activeCell="C21" sqref="C21"/>
    </sheetView>
  </sheetViews>
  <sheetFormatPr defaultColWidth="9.140625" defaultRowHeight="12.75"/>
  <cols>
    <col min="1" max="1" width="47.8515625" style="2" customWidth="1"/>
    <col min="2" max="2" width="7.421875" style="2" customWidth="1"/>
    <col min="3" max="3" width="12.7109375" style="1" customWidth="1"/>
    <col min="4" max="4" width="2.00390625" style="2" customWidth="1"/>
    <col min="5" max="5" width="12.7109375" style="2" customWidth="1"/>
    <col min="6" max="7" width="0" style="2" hidden="1" customWidth="1"/>
    <col min="8" max="8" width="8.421875" style="2" hidden="1" customWidth="1"/>
    <col min="9" max="13" width="0" style="2" hidden="1" customWidth="1"/>
    <col min="14" max="16384" width="9.140625" style="2" customWidth="1"/>
  </cols>
  <sheetData>
    <row r="1" spans="1:9" ht="16.5">
      <c r="A1" s="94" t="str">
        <f>'IS'!B2</f>
        <v>ENG KAH CORPORATION BERHAD</v>
      </c>
      <c r="G1" s="15"/>
      <c r="H1" s="15"/>
      <c r="I1" s="15"/>
    </row>
    <row r="2" spans="1:9" ht="16.5">
      <c r="A2" s="94" t="str">
        <f>'IS'!B3</f>
        <v>Company No. 435649-H</v>
      </c>
      <c r="G2" s="15"/>
      <c r="H2" s="15"/>
      <c r="I2" s="15"/>
    </row>
    <row r="3" spans="1:9" ht="16.5">
      <c r="A3" s="97"/>
      <c r="G3" s="15"/>
      <c r="H3" s="15"/>
      <c r="I3" s="15"/>
    </row>
    <row r="4" spans="1:9" ht="16.5">
      <c r="A4" s="98" t="s">
        <v>100</v>
      </c>
      <c r="G4" s="15"/>
      <c r="H4" s="15"/>
      <c r="I4" s="15"/>
    </row>
    <row r="5" spans="1:9" ht="16.5">
      <c r="A5" s="96" t="str">
        <f>'IS'!B6</f>
        <v>For the 3 months period ended 31 March 2012 - Unaudited</v>
      </c>
      <c r="G5" s="15"/>
      <c r="H5" s="15"/>
      <c r="I5" s="15"/>
    </row>
    <row r="6" spans="1:9" ht="12.75">
      <c r="A6" s="7"/>
      <c r="C6" s="2"/>
      <c r="G6" s="15"/>
      <c r="H6" s="15"/>
      <c r="I6" s="15"/>
    </row>
    <row r="7" spans="3:9" s="38" customFormat="1" ht="15">
      <c r="C7" s="42" t="str">
        <f>'IS'!H12</f>
        <v>31.3.12</v>
      </c>
      <c r="D7" s="39"/>
      <c r="E7" s="42" t="str">
        <f>'IS'!J12</f>
        <v>31.3.11</v>
      </c>
      <c r="F7" s="103"/>
      <c r="G7" s="103"/>
      <c r="H7" s="65"/>
      <c r="I7" s="65"/>
    </row>
    <row r="8" spans="3:9" s="38" customFormat="1" ht="15">
      <c r="C8" s="42" t="s">
        <v>0</v>
      </c>
      <c r="D8" s="39"/>
      <c r="E8" s="42" t="s">
        <v>0</v>
      </c>
      <c r="G8" s="65"/>
      <c r="H8" s="65"/>
      <c r="I8" s="65"/>
    </row>
    <row r="9" spans="3:9" s="38" customFormat="1" ht="15">
      <c r="C9" s="44"/>
      <c r="E9" s="44"/>
      <c r="G9" s="65"/>
      <c r="H9" s="65"/>
      <c r="I9" s="65"/>
    </row>
    <row r="10" spans="1:9" s="38" customFormat="1" ht="15">
      <c r="A10" s="39" t="s">
        <v>20</v>
      </c>
      <c r="C10" s="67"/>
      <c r="E10" s="67"/>
      <c r="G10" s="65"/>
      <c r="H10" s="65"/>
      <c r="I10" s="69"/>
    </row>
    <row r="11" spans="1:9" s="38" customFormat="1" ht="15">
      <c r="A11" s="38" t="s">
        <v>7</v>
      </c>
      <c r="C11" s="85">
        <f>'IS'!H25</f>
        <v>3975</v>
      </c>
      <c r="D11" s="91"/>
      <c r="E11" s="85">
        <f>'IS'!J25</f>
        <v>4580</v>
      </c>
      <c r="G11" s="65"/>
      <c r="H11" s="65"/>
      <c r="I11" s="69"/>
    </row>
    <row r="12" spans="1:17" s="38" customFormat="1" ht="15">
      <c r="A12" s="38" t="s">
        <v>21</v>
      </c>
      <c r="C12" s="85"/>
      <c r="D12" s="91"/>
      <c r="E12" s="85"/>
      <c r="G12" s="65"/>
      <c r="H12" s="65"/>
      <c r="I12" s="69"/>
      <c r="Q12" s="91"/>
    </row>
    <row r="13" spans="1:9" s="38" customFormat="1" ht="15">
      <c r="A13" s="38" t="s">
        <v>22</v>
      </c>
      <c r="C13" s="85">
        <v>685</v>
      </c>
      <c r="D13" s="91"/>
      <c r="E13" s="85">
        <v>794</v>
      </c>
      <c r="G13" s="104"/>
      <c r="H13" s="69"/>
      <c r="I13" s="69"/>
    </row>
    <row r="14" spans="1:9" s="38" customFormat="1" ht="15">
      <c r="A14" s="38" t="s">
        <v>23</v>
      </c>
      <c r="C14" s="52">
        <f>1-90</f>
        <v>-89</v>
      </c>
      <c r="D14" s="91"/>
      <c r="E14" s="52">
        <v>-70</v>
      </c>
      <c r="G14" s="65"/>
      <c r="H14" s="69"/>
      <c r="I14" s="69"/>
    </row>
    <row r="15" spans="1:9" s="38" customFormat="1" ht="9.75" customHeight="1">
      <c r="A15" s="101"/>
      <c r="C15" s="47"/>
      <c r="D15" s="91"/>
      <c r="E15" s="47"/>
      <c r="G15" s="65"/>
      <c r="H15" s="69"/>
      <c r="I15" s="69"/>
    </row>
    <row r="16" spans="1:9" s="38" customFormat="1" ht="15">
      <c r="A16" s="38" t="s">
        <v>38</v>
      </c>
      <c r="C16" s="47">
        <f>SUM(C11:C15)</f>
        <v>4571</v>
      </c>
      <c r="D16" s="57"/>
      <c r="E16" s="47">
        <f>SUM(E11:E15)</f>
        <v>5304</v>
      </c>
      <c r="G16" s="65"/>
      <c r="H16" s="69"/>
      <c r="I16" s="69"/>
    </row>
    <row r="17" spans="1:9" s="38" customFormat="1" ht="15">
      <c r="A17" s="38" t="s">
        <v>138</v>
      </c>
      <c r="C17" s="47">
        <f>'BS'!E17-'BS'!C17</f>
        <v>1126</v>
      </c>
      <c r="D17" s="57"/>
      <c r="E17" s="47">
        <v>1824</v>
      </c>
      <c r="G17" s="104"/>
      <c r="H17" s="69"/>
      <c r="I17" s="69"/>
    </row>
    <row r="18" spans="1:9" s="38" customFormat="1" ht="15">
      <c r="A18" s="38" t="s">
        <v>139</v>
      </c>
      <c r="C18" s="85">
        <f>'BS'!E18-'BS'!C18+'BS'!E19-'BS'!C19</f>
        <v>355</v>
      </c>
      <c r="D18" s="91"/>
      <c r="E18" s="85">
        <v>291</v>
      </c>
      <c r="G18" s="65"/>
      <c r="H18" s="69"/>
      <c r="I18" s="69"/>
    </row>
    <row r="19" spans="1:9" s="38" customFormat="1" ht="15">
      <c r="A19" s="38" t="s">
        <v>140</v>
      </c>
      <c r="C19" s="52">
        <f>'BS'!C40+'BS'!C41-'BS'!E40-'BS'!E41</f>
        <v>-1072</v>
      </c>
      <c r="D19" s="91"/>
      <c r="E19" s="52">
        <v>-3463</v>
      </c>
      <c r="G19" s="65"/>
      <c r="H19" s="69"/>
      <c r="I19" s="69"/>
    </row>
    <row r="20" spans="3:9" s="38" customFormat="1" ht="9.75" customHeight="1">
      <c r="C20" s="47"/>
      <c r="D20" s="91"/>
      <c r="E20" s="47"/>
      <c r="G20" s="65"/>
      <c r="H20" s="69"/>
      <c r="I20" s="69"/>
    </row>
    <row r="21" spans="1:9" s="38" customFormat="1" ht="15">
      <c r="A21" s="38" t="s">
        <v>94</v>
      </c>
      <c r="C21" s="85">
        <f>SUM(C16:C19)</f>
        <v>4980</v>
      </c>
      <c r="D21" s="91"/>
      <c r="E21" s="85">
        <f>SUM(E16:E19)</f>
        <v>3956</v>
      </c>
      <c r="G21" s="65"/>
      <c r="H21" s="69"/>
      <c r="I21" s="69"/>
    </row>
    <row r="22" spans="1:9" s="38" customFormat="1" ht="15">
      <c r="A22" s="38" t="s">
        <v>24</v>
      </c>
      <c r="C22" s="85">
        <f>'IS'!H23</f>
        <v>-1</v>
      </c>
      <c r="D22" s="91"/>
      <c r="E22" s="85">
        <v>-1</v>
      </c>
      <c r="G22" s="65"/>
      <c r="H22" s="69"/>
      <c r="I22" s="69"/>
    </row>
    <row r="23" spans="1:12" s="38" customFormat="1" ht="15">
      <c r="A23" s="38" t="s">
        <v>61</v>
      </c>
      <c r="C23" s="52">
        <f>'BS'!E20-'BS'!C20+'BS'!C36-'BS'!E36+'IS'!H27</f>
        <v>-897</v>
      </c>
      <c r="D23" s="91"/>
      <c r="E23" s="52">
        <v>-757</v>
      </c>
      <c r="F23" s="105"/>
      <c r="G23" s="106"/>
      <c r="H23" s="69"/>
      <c r="I23" s="69">
        <f>'BS'!E20</f>
        <v>2455</v>
      </c>
      <c r="L23" s="38">
        <f>'IS'!H27</f>
        <v>-1067</v>
      </c>
    </row>
    <row r="24" spans="1:9" s="38" customFormat="1" ht="15" hidden="1">
      <c r="A24" s="38" t="s">
        <v>88</v>
      </c>
      <c r="C24" s="89">
        <v>0</v>
      </c>
      <c r="D24" s="91"/>
      <c r="E24" s="52">
        <v>0</v>
      </c>
      <c r="F24" s="105"/>
      <c r="G24" s="106"/>
      <c r="H24" s="69"/>
      <c r="I24" s="69"/>
    </row>
    <row r="25" spans="3:12" s="38" customFormat="1" ht="9.75" customHeight="1">
      <c r="C25" s="47"/>
      <c r="D25" s="91"/>
      <c r="E25" s="47"/>
      <c r="G25" s="106"/>
      <c r="H25" s="69"/>
      <c r="I25" s="69">
        <f>-C23</f>
        <v>897</v>
      </c>
      <c r="L25" s="105">
        <f>'BS'!C36-'BS'!E36</f>
        <v>-35</v>
      </c>
    </row>
    <row r="26" spans="1:12" s="38" customFormat="1" ht="15">
      <c r="A26" s="38" t="s">
        <v>104</v>
      </c>
      <c r="C26" s="85">
        <f>SUM(C21:C24)</f>
        <v>4082</v>
      </c>
      <c r="D26" s="91"/>
      <c r="E26" s="85">
        <f>SUM(E21:E24)</f>
        <v>3198</v>
      </c>
      <c r="F26" s="68"/>
      <c r="G26" s="65"/>
      <c r="H26" s="69"/>
      <c r="I26" s="69">
        <f>-L26</f>
        <v>-1032</v>
      </c>
      <c r="L26" s="105">
        <f>L25-L23</f>
        <v>1032</v>
      </c>
    </row>
    <row r="27" spans="3:11" s="38" customFormat="1" ht="12" customHeight="1">
      <c r="C27" s="85"/>
      <c r="D27" s="91"/>
      <c r="E27" s="85"/>
      <c r="F27" s="67"/>
      <c r="G27" s="63"/>
      <c r="H27" s="65"/>
      <c r="I27" s="69">
        <f>SUM(I23:I26)</f>
        <v>2320</v>
      </c>
      <c r="J27" s="105">
        <f>'BS'!C20</f>
        <v>2250</v>
      </c>
      <c r="K27" s="68">
        <f>I27-J27</f>
        <v>70</v>
      </c>
    </row>
    <row r="28" spans="1:9" s="38" customFormat="1" ht="15">
      <c r="A28" s="39" t="s">
        <v>25</v>
      </c>
      <c r="C28" s="85"/>
      <c r="D28" s="91"/>
      <c r="E28" s="85"/>
      <c r="F28" s="67"/>
      <c r="G28" s="65"/>
      <c r="H28" s="65"/>
      <c r="I28" s="69"/>
    </row>
    <row r="29" spans="1:9" s="38" customFormat="1" ht="15">
      <c r="A29" s="38" t="s">
        <v>37</v>
      </c>
      <c r="C29" s="141">
        <v>90</v>
      </c>
      <c r="D29" s="57"/>
      <c r="E29" s="141">
        <v>71</v>
      </c>
      <c r="F29" s="67"/>
      <c r="G29" s="65"/>
      <c r="H29" s="65"/>
      <c r="I29" s="69"/>
    </row>
    <row r="30" spans="1:9" s="38" customFormat="1" ht="15">
      <c r="A30" s="38" t="s">
        <v>92</v>
      </c>
      <c r="C30" s="142">
        <v>0</v>
      </c>
      <c r="D30" s="57"/>
      <c r="E30" s="142">
        <v>2</v>
      </c>
      <c r="F30" s="67"/>
      <c r="G30" s="65"/>
      <c r="H30" s="65"/>
      <c r="I30" s="69"/>
    </row>
    <row r="31" spans="1:9" s="38" customFormat="1" ht="15">
      <c r="A31" s="38" t="s">
        <v>8</v>
      </c>
      <c r="C31" s="143">
        <v>-132</v>
      </c>
      <c r="D31" s="57"/>
      <c r="E31" s="143">
        <v>-235</v>
      </c>
      <c r="F31" s="67"/>
      <c r="G31" s="65"/>
      <c r="H31" s="65"/>
      <c r="I31" s="69"/>
    </row>
    <row r="32" spans="1:9" s="38" customFormat="1" ht="15">
      <c r="A32" s="38" t="s">
        <v>91</v>
      </c>
      <c r="C32" s="47">
        <f>SUM(C29:C31)</f>
        <v>-42</v>
      </c>
      <c r="D32" s="57"/>
      <c r="E32" s="47">
        <f>SUM(E29:E31)</f>
        <v>-162</v>
      </c>
      <c r="F32" s="67"/>
      <c r="G32" s="65"/>
      <c r="H32" s="65"/>
      <c r="I32" s="69"/>
    </row>
    <row r="33" spans="3:9" s="38" customFormat="1" ht="12" customHeight="1">
      <c r="C33" s="85"/>
      <c r="D33" s="91"/>
      <c r="E33" s="91"/>
      <c r="F33" s="67"/>
      <c r="G33" s="63"/>
      <c r="H33" s="65"/>
      <c r="I33" s="69"/>
    </row>
    <row r="34" spans="1:9" s="38" customFormat="1" ht="15">
      <c r="A34" s="39" t="s">
        <v>26</v>
      </c>
      <c r="C34" s="47"/>
      <c r="D34" s="91"/>
      <c r="E34" s="91"/>
      <c r="F34" s="67"/>
      <c r="G34" s="65"/>
      <c r="H34" s="65"/>
      <c r="I34" s="69"/>
    </row>
    <row r="35" spans="1:9" s="38" customFormat="1" ht="15">
      <c r="A35" s="38" t="s">
        <v>101</v>
      </c>
      <c r="C35" s="144">
        <f>'BS'!C43-'BS'!E43</f>
        <v>-3091</v>
      </c>
      <c r="D35" s="85"/>
      <c r="E35" s="145">
        <v>-2319</v>
      </c>
      <c r="F35" s="67"/>
      <c r="G35" s="61"/>
      <c r="H35" s="65"/>
      <c r="I35" s="69"/>
    </row>
    <row r="36" spans="1:9" s="38" customFormat="1" ht="15">
      <c r="A36" s="38" t="s">
        <v>93</v>
      </c>
      <c r="C36" s="142">
        <f>'BS'!C35-'BS'!E35+'BS'!C42-'BS'!E42</f>
        <v>-14</v>
      </c>
      <c r="D36" s="85"/>
      <c r="E36" s="142">
        <v>-12</v>
      </c>
      <c r="F36" s="67"/>
      <c r="G36" s="65"/>
      <c r="H36" s="65"/>
      <c r="I36" s="69"/>
    </row>
    <row r="37" spans="1:9" s="38" customFormat="1" ht="15">
      <c r="A37" s="38" t="s">
        <v>83</v>
      </c>
      <c r="C37" s="53">
        <f>SUM(C35:C36)</f>
        <v>-3105</v>
      </c>
      <c r="D37" s="91"/>
      <c r="E37" s="53">
        <f>SUM(E35:E36)</f>
        <v>-2331</v>
      </c>
      <c r="F37" s="67"/>
      <c r="G37" s="65"/>
      <c r="H37" s="65"/>
      <c r="I37" s="69"/>
    </row>
    <row r="38" spans="3:9" s="38" customFormat="1" ht="9.75" customHeight="1">
      <c r="C38" s="85"/>
      <c r="D38" s="91"/>
      <c r="E38" s="47"/>
      <c r="F38" s="67"/>
      <c r="G38" s="65"/>
      <c r="H38" s="65"/>
      <c r="I38" s="69"/>
    </row>
    <row r="39" spans="1:9" s="38" customFormat="1" ht="15">
      <c r="A39" s="38" t="s">
        <v>114</v>
      </c>
      <c r="C39" s="85">
        <f>C37+C32+C26</f>
        <v>935</v>
      </c>
      <c r="D39" s="91"/>
      <c r="E39" s="85">
        <f>E37+E32+E26</f>
        <v>705</v>
      </c>
      <c r="F39" s="67"/>
      <c r="G39" s="65"/>
      <c r="H39" s="65"/>
      <c r="I39" s="107"/>
    </row>
    <row r="40" spans="3:9" s="38" customFormat="1" ht="9.75" customHeight="1">
      <c r="C40" s="85"/>
      <c r="D40" s="91"/>
      <c r="E40" s="47"/>
      <c r="F40" s="67"/>
      <c r="G40" s="65"/>
      <c r="H40" s="65"/>
      <c r="I40" s="69"/>
    </row>
    <row r="41" spans="1:9" s="38" customFormat="1" ht="15">
      <c r="A41" s="38" t="s">
        <v>47</v>
      </c>
      <c r="C41" s="58">
        <v>0</v>
      </c>
      <c r="D41" s="91"/>
      <c r="E41" s="47">
        <v>20</v>
      </c>
      <c r="F41" s="67"/>
      <c r="G41" s="65"/>
      <c r="H41" s="65"/>
      <c r="I41" s="69"/>
    </row>
    <row r="42" spans="3:9" s="38" customFormat="1" ht="15">
      <c r="C42" s="85"/>
      <c r="D42" s="91"/>
      <c r="E42" s="85"/>
      <c r="F42" s="67"/>
      <c r="G42" s="65"/>
      <c r="H42" s="65"/>
      <c r="I42" s="107"/>
    </row>
    <row r="43" spans="1:9" s="38" customFormat="1" ht="15">
      <c r="A43" s="38" t="s">
        <v>27</v>
      </c>
      <c r="C43" s="45">
        <f>'BS'!E21</f>
        <v>16080</v>
      </c>
      <c r="D43" s="91"/>
      <c r="E43" s="45">
        <v>12742</v>
      </c>
      <c r="F43" s="67"/>
      <c r="G43" s="65"/>
      <c r="H43" s="65"/>
      <c r="I43" s="69"/>
    </row>
    <row r="44" spans="3:9" s="38" customFormat="1" ht="9.75" customHeight="1">
      <c r="C44" s="51"/>
      <c r="D44" s="57"/>
      <c r="E44" s="51"/>
      <c r="F44" s="67"/>
      <c r="I44" s="67"/>
    </row>
    <row r="45" spans="1:9" s="38" customFormat="1" ht="15.75" thickBot="1">
      <c r="A45" s="38" t="s">
        <v>28</v>
      </c>
      <c r="C45" s="54">
        <f>SUM(C39:C43)</f>
        <v>17015</v>
      </c>
      <c r="D45" s="91"/>
      <c r="E45" s="55">
        <f>SUM(E39:E43)</f>
        <v>13467</v>
      </c>
      <c r="F45" s="67">
        <f>C45-'BS'!C21</f>
        <v>0</v>
      </c>
      <c r="G45" s="67"/>
      <c r="H45" s="68"/>
      <c r="I45" s="67"/>
    </row>
    <row r="46" spans="3:6" s="38" customFormat="1" ht="14.25" customHeight="1" thickTop="1">
      <c r="C46" s="67"/>
      <c r="F46" s="67"/>
    </row>
    <row r="47" ht="13.5" customHeight="1">
      <c r="A47" s="1"/>
    </row>
    <row r="48" spans="1:8" ht="12.75" customHeight="1">
      <c r="A48" s="156" t="s">
        <v>137</v>
      </c>
      <c r="B48" s="156"/>
      <c r="C48" s="156"/>
      <c r="D48" s="156"/>
      <c r="E48" s="156"/>
      <c r="F48" s="156"/>
      <c r="G48" s="37"/>
      <c r="H48" s="37"/>
    </row>
    <row r="49" spans="1:8" ht="15">
      <c r="A49" s="16" t="s">
        <v>122</v>
      </c>
      <c r="B49" s="115"/>
      <c r="C49" s="115"/>
      <c r="D49" s="115"/>
      <c r="E49" s="115"/>
      <c r="F49" s="115"/>
      <c r="H49" s="3"/>
    </row>
    <row r="50" spans="1:8" ht="12.75">
      <c r="A50" s="33"/>
      <c r="B50" s="33"/>
      <c r="C50" s="33"/>
      <c r="D50" s="33"/>
      <c r="E50" s="33"/>
      <c r="F50" s="33"/>
      <c r="H50" s="3"/>
    </row>
    <row r="51" ht="12.75">
      <c r="E51" s="31" t="s">
        <v>42</v>
      </c>
    </row>
  </sheetData>
  <sheetProtection/>
  <mergeCells count="1">
    <mergeCell ref="A48:F48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67</v>
      </c>
      <c r="B1" t="s">
        <v>68</v>
      </c>
    </row>
    <row r="2" spans="1:2" ht="12.75">
      <c r="A2" t="s">
        <v>69</v>
      </c>
      <c r="B2" t="s">
        <v>70</v>
      </c>
    </row>
    <row r="3" spans="1:2" ht="12.75">
      <c r="A3" t="s">
        <v>71</v>
      </c>
      <c r="B3" t="s">
        <v>72</v>
      </c>
    </row>
    <row r="4" spans="1:2" ht="12.75">
      <c r="A4" t="s">
        <v>73</v>
      </c>
      <c r="B4" t="s">
        <v>74</v>
      </c>
    </row>
    <row r="5" spans="1:2" ht="12.75">
      <c r="A5" t="s">
        <v>75</v>
      </c>
      <c r="B5" t="s">
        <v>76</v>
      </c>
    </row>
    <row r="6" spans="1:2" ht="12.75">
      <c r="A6" t="s">
        <v>77</v>
      </c>
      <c r="B6" t="s">
        <v>78</v>
      </c>
    </row>
    <row r="7" spans="1:2" ht="12.75">
      <c r="A7" t="s">
        <v>79</v>
      </c>
      <c r="B7" t="s">
        <v>80</v>
      </c>
    </row>
    <row r="8" spans="1:2" ht="12.75">
      <c r="A8" t="s">
        <v>81</v>
      </c>
      <c r="B8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</dc:title>
  <dc:subject/>
  <dc:creator>ENG KAH CORPORATION BERHAD</dc:creator>
  <cp:keywords/>
  <dc:description/>
  <cp:lastModifiedBy>User</cp:lastModifiedBy>
  <cp:lastPrinted>2012-05-24T08:43:58Z</cp:lastPrinted>
  <dcterms:created xsi:type="dcterms:W3CDTF">2003-11-01T13:04:36Z</dcterms:created>
  <dcterms:modified xsi:type="dcterms:W3CDTF">2012-05-24T08:44:34Z</dcterms:modified>
  <cp:category/>
  <cp:version/>
  <cp:contentType/>
  <cp:contentStatus/>
</cp:coreProperties>
</file>